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165" activeTab="1"/>
  </bookViews>
  <sheets>
    <sheet name="CreditCardsSummayData" sheetId="5" r:id="rId1"/>
    <sheet name="KeyCreditCardStats" sheetId="4" r:id="rId2"/>
    <sheet name="c01hist.xlsx Data" sheetId="1" r:id="rId3"/>
    <sheet name="Notes" sheetId="2" r:id="rId4"/>
    <sheet name="PersonalLendingRatesData" sheetId="6" r:id="rId5"/>
    <sheet name="Series breaks" sheetId="3" r:id="rId6"/>
  </sheets>
  <definedNames>
    <definedName name="_x12_Number_of_accounts_data" hidden="1">"12~1994~5"</definedName>
    <definedName name="_x12_Number_of_cash_advances_data" hidden="1">"12~1994~5"</definedName>
    <definedName name="FILRHL3YF">#REF!</definedName>
    <definedName name="FILRHLBVD">#REF!</definedName>
    <definedName name="FILRHLBVS">#REF!</definedName>
    <definedName name="FILRHLMMB">#REF!</definedName>
    <definedName name="FILRHLMMS">#REF!</definedName>
    <definedName name="FILRLBWAB">#REF!</definedName>
    <definedName name="FILRLBWAV">#REF!</definedName>
    <definedName name="FILRPLRCCL">#REF!</definedName>
    <definedName name="FILRPLRCCS">#REF!</definedName>
    <definedName name="FILRPLRCHE">#REF!</definedName>
    <definedName name="FILRPLRCML">#REF!</definedName>
    <definedName name="FILRPLTUF">#REF!</definedName>
    <definedName name="FILRPLTUV">#REF!</definedName>
    <definedName name="FILRSB3YF">#REF!</definedName>
    <definedName name="FILRSBVOO">#REF!</definedName>
    <definedName name="FILRSBVOT">#REF!</definedName>
    <definedName name="FILRSBVRO">#REF!</definedName>
    <definedName name="FILRSBVRT">#REF!</definedName>
    <definedName name="FILRSBVSO">#REF!</definedName>
    <definedName name="FILRSBVWA">#REF!</definedName>
    <definedName name="Number_of_accounts_x12options__" hidden="1">"x12opt~1.2~0#3#2#1#2#0#True#True#False#2#False#False#True#0#False#1"</definedName>
    <definedName name="Number_of_cash_advances_x12options__" hidden="1">"x12opt~1.2~0#3#3#1#2#0#True#True#False#2#False#False#True#1#False#1"</definedName>
    <definedName name="_xlnm.Print_Area" localSheetId="2">OFFSET('c01hist.xlsx Data'!$B$12,0,0,COUNTA('c01hist.xlsx Data'!$A:$A)-9,COUNTA('c01hist.xlsx Data'!$11:$11)-1)</definedName>
    <definedName name="_xlnm.Print_Titles" localSheetId="2">'c01hist.xlsx Data'!$A:$A,'c01hist.xlsx Data'!$1:$11</definedName>
  </definedNames>
  <calcPr calcId="152511"/>
</workbook>
</file>

<file path=xl/calcChain.xml><?xml version="1.0" encoding="utf-8"?>
<calcChain xmlns="http://schemas.openxmlformats.org/spreadsheetml/2006/main">
  <c r="B76" i="5" l="1"/>
  <c r="E59" i="5"/>
  <c r="E54" i="5"/>
  <c r="E49" i="5"/>
  <c r="B66" i="5"/>
  <c r="Q469" i="1" l="1"/>
  <c r="F38" i="4"/>
  <c r="F39" i="4"/>
  <c r="L466" i="1" l="1"/>
  <c r="B9" i="5" l="1"/>
  <c r="B10" i="5"/>
  <c r="B24" i="5" l="1"/>
  <c r="B36" i="5"/>
  <c r="F9" i="5"/>
  <c r="B40" i="5"/>
  <c r="C468" i="1"/>
  <c r="B466" i="1"/>
  <c r="C466" i="1"/>
  <c r="N466" i="1"/>
  <c r="H468" i="1"/>
  <c r="N467" i="1"/>
  <c r="B8" i="5"/>
  <c r="B58" i="5" l="1"/>
  <c r="B53" i="5"/>
  <c r="B57" i="5"/>
  <c r="B52" i="5"/>
  <c r="B47" i="5"/>
  <c r="B48" i="5"/>
  <c r="B49" i="5" s="1"/>
  <c r="B61" i="5" s="1"/>
  <c r="B54" i="5"/>
  <c r="B62" i="5" s="1"/>
  <c r="B85" i="5"/>
  <c r="B81" i="5"/>
  <c r="B86" i="5"/>
  <c r="B82" i="5"/>
  <c r="B43" i="5"/>
  <c r="B59" i="5" l="1"/>
  <c r="B63" i="5" s="1"/>
  <c r="B64" i="5" s="1"/>
  <c r="B83" i="5"/>
  <c r="B87" i="5"/>
  <c r="B19" i="5"/>
  <c r="F36" i="4"/>
  <c r="B89" i="5" l="1"/>
  <c r="B33" i="5"/>
  <c r="B28" i="5"/>
  <c r="B1" i="5"/>
  <c r="C25" i="5"/>
  <c r="B11" i="5" l="1"/>
  <c r="B13" i="5"/>
  <c r="B5" i="5" l="1"/>
  <c r="B4" i="5"/>
  <c r="B16" i="5"/>
  <c r="B12" i="5"/>
  <c r="B7" i="5" l="1"/>
  <c r="B26" i="5"/>
  <c r="B6" i="5"/>
  <c r="B18" i="5"/>
  <c r="H466" i="1"/>
  <c r="B27" i="5" l="1"/>
  <c r="B37" i="5" s="1"/>
  <c r="B41" i="5" s="1"/>
  <c r="B44" i="5" s="1"/>
  <c r="F14" i="5"/>
  <c r="F15" i="5" s="1"/>
  <c r="F37" i="4"/>
  <c r="F23" i="4"/>
  <c r="I23" i="4" s="1"/>
  <c r="B2" i="5"/>
  <c r="F51" i="4"/>
  <c r="F50" i="4"/>
  <c r="F49" i="4"/>
  <c r="F47" i="4"/>
  <c r="F48" i="4" s="1"/>
  <c r="B29" i="5" l="1"/>
  <c r="B30" i="5" s="1"/>
  <c r="B31" i="5" s="1"/>
  <c r="C37" i="5"/>
  <c r="C41" i="5" s="1"/>
  <c r="F24" i="4"/>
  <c r="B14" i="5"/>
  <c r="B15" i="5" l="1"/>
  <c r="B20" i="5" s="1"/>
  <c r="B22" i="5"/>
  <c r="B17" i="5"/>
  <c r="B3" i="5"/>
  <c r="F31" i="5" l="1"/>
  <c r="B91" i="5"/>
  <c r="F41" i="4"/>
  <c r="F40" i="4"/>
  <c r="F29" i="4"/>
  <c r="F4" i="4"/>
  <c r="F42" i="4" l="1"/>
  <c r="G36" i="4"/>
  <c r="Q471" i="1"/>
  <c r="Q467" i="1"/>
  <c r="H61" i="4"/>
  <c r="H31" i="4"/>
  <c r="H30" i="4"/>
  <c r="I30" i="4" s="1"/>
  <c r="H26" i="4"/>
  <c r="H16" i="4"/>
  <c r="G13" i="4"/>
  <c r="F13" i="4"/>
  <c r="G9" i="4"/>
  <c r="F9" i="4"/>
  <c r="K9" i="4" s="1"/>
  <c r="F6" i="4"/>
  <c r="H36" i="4" l="1"/>
  <c r="H13" i="4"/>
  <c r="H9" i="4"/>
</calcChain>
</file>

<file path=xl/comments1.xml><?xml version="1.0" encoding="utf-8"?>
<comments xmlns="http://schemas.openxmlformats.org/spreadsheetml/2006/main">
  <authors>
    <author>Author</author>
  </authors>
  <commentList>
    <comment ref="E15" authorId="0" shapeId="0">
      <text>
        <r>
          <rPr>
            <b/>
            <sz val="9"/>
            <color indexed="81"/>
            <rFont val="Tahoma"/>
            <family val="2"/>
          </rPr>
          <t>Ave interest rate incl Cash Advance rates</t>
        </r>
      </text>
    </comment>
  </commentList>
</comments>
</file>

<file path=xl/sharedStrings.xml><?xml version="1.0" encoding="utf-8"?>
<sst xmlns="http://schemas.openxmlformats.org/spreadsheetml/2006/main" count="832" uniqueCount="420">
  <si>
    <t xml:space="preserve">C1 Credit and Charge Cards – Seasonally Adjusted Series </t>
  </si>
  <si>
    <t>Title</t>
  </si>
  <si>
    <t>Number of cash advances</t>
  </si>
  <si>
    <t>Value of cash advances</t>
  </si>
  <si>
    <t>Number of domestic cash advances</t>
  </si>
  <si>
    <t>Value of domestic cash advances</t>
  </si>
  <si>
    <t>Number of overseas cash advances</t>
  </si>
  <si>
    <t>Value of overseas cash advances</t>
  </si>
  <si>
    <t>Number of purchases</t>
  </si>
  <si>
    <t>Value of purchases</t>
  </si>
  <si>
    <t>Number of domestic purchases</t>
  </si>
  <si>
    <t>Value of domestic purchases</t>
  </si>
  <si>
    <t>Number of overseas purchases</t>
  </si>
  <si>
    <t>Value of overseas purchases</t>
  </si>
  <si>
    <t>Total number of transactions</t>
  </si>
  <si>
    <t>Total value of transactions</t>
  </si>
  <si>
    <t>Repayments</t>
  </si>
  <si>
    <t>Balances accruing interest</t>
  </si>
  <si>
    <t xml:space="preserve">Total balances </t>
  </si>
  <si>
    <t>Total number of transactions acquired in Australia</t>
  </si>
  <si>
    <t>Total value of transactions acquired in Australia</t>
  </si>
  <si>
    <t>Number of transactions acquired in Australia: own cards</t>
  </si>
  <si>
    <t>Value of transactions acquired in Australia: own cards</t>
  </si>
  <si>
    <t>Number of transactions acquired in Australia: other domestic cards</t>
  </si>
  <si>
    <t>Value of transactions acquired in Australia: other domestic cards</t>
  </si>
  <si>
    <t>Number of transactions acquired in Australia: overseas-issued cards</t>
  </si>
  <si>
    <t>Value of transactions acquired in Australia: overseas-issued cards</t>
  </si>
  <si>
    <t>Number of transactions acquired in Australia: device present</t>
  </si>
  <si>
    <t>Value of transactions acquired in Australia: device present</t>
  </si>
  <si>
    <t>Number of transactions acquired in Australia: device not present</t>
  </si>
  <si>
    <t>Value of transactions acquired in Australia: device not present</t>
  </si>
  <si>
    <t>Number of cash advances: personal cards</t>
  </si>
  <si>
    <t>Value of cash advances: personal cards</t>
  </si>
  <si>
    <t>Number of purchases: personal cards</t>
  </si>
  <si>
    <t>Value of purchases: personal cards</t>
  </si>
  <si>
    <t>Number of domestic purchases: personal cards</t>
  </si>
  <si>
    <t>Value of domestic purchases: personal cards</t>
  </si>
  <si>
    <t>Number of overseas purchases: personal cards</t>
  </si>
  <si>
    <t>Value of overseas purchases: personal cards</t>
  </si>
  <si>
    <t>Total number of transactions: personal cards</t>
  </si>
  <si>
    <t>Total value of transactions: personal cards</t>
  </si>
  <si>
    <t>Repayments: personal cards</t>
  </si>
  <si>
    <t>Total balances: personal cards</t>
  </si>
  <si>
    <t>Number of cash advances: commercial cards</t>
  </si>
  <si>
    <t>Value of cash advances: commercial cards</t>
  </si>
  <si>
    <t>Number of purchases: commercial cards</t>
  </si>
  <si>
    <t>Value of purchases: commercial cards</t>
  </si>
  <si>
    <t>Number of domestic purchases: commercial cards</t>
  </si>
  <si>
    <t>Value of domestic purchases: commercial cards</t>
  </si>
  <si>
    <t>Number of overseas purchases: commercial cards</t>
  </si>
  <si>
    <t>Value of overseas purchases: commercial cards</t>
  </si>
  <si>
    <t>Total number of transactions: commercial cards</t>
  </si>
  <si>
    <t>Total value of transactions: commercial cards</t>
  </si>
  <si>
    <t>Repayments: commercial cards</t>
  </si>
  <si>
    <t>Total balances: commercial cards</t>
  </si>
  <si>
    <t>Description</t>
  </si>
  <si>
    <t>Number of credit and charge card cash advance transactions; for series breaks, see 'Series breaks'</t>
  </si>
  <si>
    <t>Value of credit and charge card cash advance transactions; for series breaks, see 'Series breaks'</t>
  </si>
  <si>
    <t>Number of domestic credit and charge card cash advance transactions; for series breaks, see 'Series breaks'</t>
  </si>
  <si>
    <t>Value of domestic credit and charge card cash advance transactions; for series breaks, see 'Series breaks'</t>
  </si>
  <si>
    <t>Number of overseas credit and charge card cash advance transactions; for series breaks, see 'Series breaks'</t>
  </si>
  <si>
    <t>Value of overseas credit and charge card cash advance transactions; for series breaks, see 'Series breaks'</t>
  </si>
  <si>
    <t>Number of credit and charge card purchase transactions; for series breaks, see 'Series breaks'</t>
  </si>
  <si>
    <t>Value of credit and charge card purchase transactions; for series breaks, see 'Series breaks'</t>
  </si>
  <si>
    <t>Number of domestic credit and charge card purchase transactions; for series breaks, see 'Series breaks'</t>
  </si>
  <si>
    <t>Value of domestic credit and charge card purchase transactions; for series breaks, see 'Series breaks'</t>
  </si>
  <si>
    <t>Number of overseas credit and charge card purchase transactions; for series breaks, see 'Series breaks'</t>
  </si>
  <si>
    <t>Value of overseas credit and charge card purchase transactions; for series breaks, see 'Series breaks'</t>
  </si>
  <si>
    <t>Total number of credit and charge card transactions; for series breaks, see 'Series breaks'</t>
  </si>
  <si>
    <t>Total value of credit and charge card transactions; for series breaks, see 'Series breaks'</t>
  </si>
  <si>
    <t>Value of credit and charge card repayments; for series breaks, see 'Series breaks'</t>
  </si>
  <si>
    <t>Value of credit and charge card balances accruing interest; for series breaks, see 'Series breaks'</t>
  </si>
  <si>
    <t>Value of credit and charge card total balances; for series breaks, see 'Series breaks'</t>
  </si>
  <si>
    <t>Total number of acquired credit and charge card transactions; for series breaks, see 'Series breaks'</t>
  </si>
  <si>
    <t>Total value of acquired credit and charge card transactions; for series breaks, see 'Series breaks'</t>
  </si>
  <si>
    <t>Number of credit and charge card transactions acquired in Australia by own cards; for series breaks, see 'Series breaks'</t>
  </si>
  <si>
    <t>Value of credit and charge card transactions acquired in Australia by own cards; for series breaks, see 'Series breaks'</t>
  </si>
  <si>
    <t>Number of credit and charge card transactions acquired in Australia by other domestic cards; for series breaks, see 'Series breaks'</t>
  </si>
  <si>
    <t>Value of credit and charge card transactions acquired in Australia by other domestic cards; for series breaks, see 'Series breaks'</t>
  </si>
  <si>
    <t>Number of credit and charge card transactions acquired in Australia by overseas-issued cards; for series breaks, see 'Series breaks'</t>
  </si>
  <si>
    <t>Value of credit and charge card transactions acquired in Australia by overseas-issued cards; for series breaks, see 'Series breaks'</t>
  </si>
  <si>
    <t>Number of device present credit and charge transactions acquired in Australia; for series breaks, see 'Series breaks'</t>
  </si>
  <si>
    <t>Value of device present credit and charge transactions acquired in Australia; for series breaks, see 'Series breaks'</t>
  </si>
  <si>
    <t>Number of device not present credit and charge transactions acquired in Australia; for series breaks, see 'Series breaks'</t>
  </si>
  <si>
    <t>Value of device not present credit and charge transactions acquired in Australia; for series breaks, see 'Series breaks'</t>
  </si>
  <si>
    <t>Number of personal credit and charge card cash advance transactions; for series breaks, see 'Series breaks'</t>
  </si>
  <si>
    <t>Value of personal credit and charge card cash advance transactions; for series breaks, see 'Series breaks'</t>
  </si>
  <si>
    <t>Number of personal credit and charge card purchase transactions; for series breaks, see 'Series breaks'</t>
  </si>
  <si>
    <t>Value of personal credit and charge card purchase transactions; for series breaks, see 'Series breaks'</t>
  </si>
  <si>
    <t>Number of domestic personal credit and charge card purchase transactions; for series breaks, see 'Series breaks'</t>
  </si>
  <si>
    <t>Value of domestic personal credit and charge card purchase transactions; for series breaks, see 'Series breaks'</t>
  </si>
  <si>
    <t>Number of overseas personal credit and charge card purchase transactions; for series breaks, see 'Series breaks'</t>
  </si>
  <si>
    <t>Value of overseas personal credit and charge card purchase transactions; for series breaks, see 'Series breaks'</t>
  </si>
  <si>
    <t>Total number of personal credit and charge card transactions; for series breaks, see 'Series breaks'</t>
  </si>
  <si>
    <t>Total value of personal credit and charge card transactions; for series breaks, see 'Series breaks'</t>
  </si>
  <si>
    <t>Value of personal credit and charge card repayments; for series breaks, see 'Series breaks'</t>
  </si>
  <si>
    <t>Value of personal credit and charge card total balances; for series breaks, see 'Series breaks'</t>
  </si>
  <si>
    <t>Number of commercial credit and charge card cash advance transactions; for series breaks, see 'Series breaks'</t>
  </si>
  <si>
    <t>Value of commercial credit and charge card cash advance transactions; for series breaks, see 'Series breaks'</t>
  </si>
  <si>
    <t>Number of commercial credit and charge card purchase transactions; for series breaks, see 'Series breaks'</t>
  </si>
  <si>
    <t>Value of commercial credit and charge card purchase transactions; for series breaks, see 'Series breaks'</t>
  </si>
  <si>
    <t>Number of domestic commercial credit and charge card purchase transactions; for series breaks, see 'Series breaks'</t>
  </si>
  <si>
    <t>Value of domestic commercial credit and charge card purchase transactions; for series breaks, see 'Series breaks'</t>
  </si>
  <si>
    <t>Number of overseas commercial credit and charge card purchase transactions; for series breaks, see 'Series breaks'</t>
  </si>
  <si>
    <t>Value of overseas commercial credit and charge card purchase transactions; for series breaks, see 'Series breaks'</t>
  </si>
  <si>
    <t>Total number of commercial credit and charge card transactions; for series breaks, see 'Series breaks'</t>
  </si>
  <si>
    <t>Total value of commercial credit and charge card transactions; for series breaks, see 'Series breaks'</t>
  </si>
  <si>
    <t>Value of commercial credit and charge card repayments; for series breaks, see 'Series breaks'</t>
  </si>
  <si>
    <t>Value of commercial credit and charge card total balances; for series breaks, see 'Series breaks'</t>
  </si>
  <si>
    <t>Frequency</t>
  </si>
  <si>
    <t>Monthly</t>
  </si>
  <si>
    <t>Type</t>
  </si>
  <si>
    <t>Seasonally adjusted</t>
  </si>
  <si>
    <t>Units</t>
  </si>
  <si>
    <t xml:space="preserve"> '000</t>
  </si>
  <si>
    <t>$ million</t>
  </si>
  <si>
    <t>Source</t>
  </si>
  <si>
    <t>RBA</t>
  </si>
  <si>
    <t>Publication date</t>
  </si>
  <si>
    <t>Series ID</t>
  </si>
  <si>
    <t>CCCCSTCANSA</t>
  </si>
  <si>
    <t>CCCCSTCAVSA</t>
  </si>
  <si>
    <t>CCCCSCADNSA</t>
  </si>
  <si>
    <t>CCCCSCADVSA</t>
  </si>
  <si>
    <t>CCCCSCAFNSA</t>
  </si>
  <si>
    <t>CCCCSCAFVSA</t>
  </si>
  <si>
    <t>CCCCSTPNSA</t>
  </si>
  <si>
    <t>CCCCSTPVSA</t>
  </si>
  <si>
    <t>CCCCSPDNSA</t>
  </si>
  <si>
    <t>CCCCSPDVSA</t>
  </si>
  <si>
    <t>CCCCSPFNSA</t>
  </si>
  <si>
    <t>CCCCSPFVSA</t>
  </si>
  <si>
    <t>CCCCSTTNSA</t>
  </si>
  <si>
    <t>CCCCSTTVSA</t>
  </si>
  <si>
    <t>CCCCSRSA</t>
  </si>
  <si>
    <t>CCCCSBAISA</t>
  </si>
  <si>
    <t>CCCCSBTSA</t>
  </si>
  <si>
    <t>CCAQTTNSA</t>
  </si>
  <si>
    <t>CCAQTTVSA</t>
  </si>
  <si>
    <t>CCAQTONSA</t>
  </si>
  <si>
    <t>CCAQTOVSA</t>
  </si>
  <si>
    <t>CCAQTODNSA</t>
  </si>
  <si>
    <t>CCAQTODVSA</t>
  </si>
  <si>
    <t>CCAQTFNSA</t>
  </si>
  <si>
    <t>CCAQTFVSA</t>
  </si>
  <si>
    <t>CCAQTDPNSA</t>
  </si>
  <si>
    <t>CCAQTDPVSA</t>
  </si>
  <si>
    <t>CCAQTDNPNSA</t>
  </si>
  <si>
    <t>CCAQTDNPVSA</t>
  </si>
  <si>
    <t>CCCCSTCANPSA</t>
  </si>
  <si>
    <t>CCCCSTCAVPSA</t>
  </si>
  <si>
    <t>CCCCSTPNPSA</t>
  </si>
  <si>
    <t>CCCCSTPVPSA</t>
  </si>
  <si>
    <t>CCCCSPDNPSA</t>
  </si>
  <si>
    <t>CCCCSPDVPSA</t>
  </si>
  <si>
    <t>CCCCSPFNPSA</t>
  </si>
  <si>
    <t>CCCCSPFVPSA</t>
  </si>
  <si>
    <t>CCCCSTTNPSA</t>
  </si>
  <si>
    <t>CCCCSTTVPSA</t>
  </si>
  <si>
    <t>CCCCSRPSA</t>
  </si>
  <si>
    <t>CCCCSBTPSA</t>
  </si>
  <si>
    <t>CCCCSTCANCOSA</t>
  </si>
  <si>
    <t>CCCCSTCAVCOSA</t>
  </si>
  <si>
    <t>CCCCSTPNCOSA</t>
  </si>
  <si>
    <t>CCCCSTPVCOSA</t>
  </si>
  <si>
    <t>CCCCSPDNCOSA</t>
  </si>
  <si>
    <t>CCCCSPDVCOSA</t>
  </si>
  <si>
    <t>CCCCSPFNCOSA</t>
  </si>
  <si>
    <t>CCCCSPFVCOSA</t>
  </si>
  <si>
    <t>CCCCSTTNCOSA</t>
  </si>
  <si>
    <t>CCCCSTTVCOSA</t>
  </si>
  <si>
    <t>CCCCSRCOSA</t>
  </si>
  <si>
    <t>CCCCSBTCOSA</t>
  </si>
  <si>
    <t>C1 Credit and Charge Cards – Seasonally Adjusted Series – Notes</t>
  </si>
  <si>
    <t>Seasonally adjusted series provide clearer insights into monthly movements and short-term trends by removing regular annual pattern from the original data. Seasonal adjustment can result in small data revisions over time, and series components may sum up slightly differently to the aggregate series. For non-seasonally adjusted series, see Tables C1.1 and C1.2.</t>
  </si>
  <si>
    <t>'Personal card' means all credit and charge cards issued to individuals.</t>
  </si>
  <si>
    <t>'Commercial card' means all credit and charge cards issued to business customers.</t>
  </si>
  <si>
    <t>‘Cash advance’ means any transaction in which cash is received by the cardholder, typically at an ATM or financial institution branch, and billed to a credit or charge card account as a cash advance. Prior to March 2008, data include some BPAY transactions.</t>
  </si>
  <si>
    <t>‘Purchase’ means any transaction made during the month to obtain goods or services, other than those treated as cash advances for billing purposes. Prior to March 2008, data include some BPAY transactions.</t>
  </si>
  <si>
    <t>'Device present' means any transaction made at a point of sale, where the card or other device interacts with an acceptance technology to authenticate the transaction.</t>
  </si>
  <si>
    <t>'Device not present' means any transaction that is processed remotely.</t>
  </si>
  <si>
    <t>‘Repayment’ refers to all repayments of credit or charge card account balances owed, including payments of interest, fees and other charges billed to the account.</t>
  </si>
  <si>
    <t>‘Balance accruing interest’ means any part of total balances on which the customer has been or will be charged interest. From March 2008, this also includes any part of total balances on which the customer has been or will be charged a penalty fee.</t>
  </si>
  <si>
    <t>‘Total balance’ is the total value of outstanding balances owed on credit and charge cards, whether or not incurring interest charges or penalties, as at the last day of the month. This item includes balances not yet billed, balances billed but not yet due, and balances due but not yet paid. This item does not include any amounts on cards where the account has a credit balance.</t>
  </si>
  <si>
    <t>'Own card' means that the transaction was made by a card issued and acquired by the same institution.</t>
  </si>
  <si>
    <t>'Other domestic card' means that the transaction was made by a card issued by a financial institution and acquired by a different financial institution.</t>
  </si>
  <si>
    <t>'Overseas-issued card' means that the transaction was made by an overseas-issued card and acquired in Australia.</t>
  </si>
  <si>
    <t>C1 Credit and Charge Cards – Seasonally Adjusted Series – Breaks in Series</t>
  </si>
  <si>
    <t xml:space="preserve">Three break types are identified: </t>
  </si>
  <si>
    <t>A - Breaks in series due to the establishment of new banks. All new banks shown. Date refers to the first month in which the institution reported as a bank.</t>
  </si>
  <si>
    <t>B - Breaks in series due to other changes in bank reporting. Some smaller breaks are not listed.</t>
  </si>
  <si>
    <t>C - Breaks in series due to changes in the coverage and reporting of non-banks. Other than the counterpart breaks associated with the conversion of NBFIs to banks and transfer of assets and liabilities from NBFIs to banks. Some smaller breaks are not listed.</t>
  </si>
  <si>
    <t>Prior to January 2007, details about each of these breaks at each point in time are available in</t>
  </si>
  <si>
    <t xml:space="preserve"> 'Historical series breaks'.</t>
  </si>
  <si>
    <r>
      <t xml:space="preserve">A more detailed explanation of the impact of breaks is contained in 'Technical Note: Series Breaks in Bank, NBFI and Financial Aggregate Tables' in the December 1992 </t>
    </r>
    <r>
      <rPr>
        <i/>
        <sz val="9"/>
        <rFont val="Arial"/>
        <family val="2"/>
      </rPr>
      <t>Bulletin</t>
    </r>
    <r>
      <rPr>
        <sz val="9"/>
        <rFont val="Arial"/>
        <family val="2"/>
      </rPr>
      <t>.</t>
    </r>
  </si>
  <si>
    <t>Date</t>
  </si>
  <si>
    <t>Break type</t>
  </si>
  <si>
    <t>Series title</t>
  </si>
  <si>
    <t>Details</t>
  </si>
  <si>
    <t>B</t>
  </si>
  <si>
    <t>All series</t>
  </si>
  <si>
    <t>Reporting change and change in collection coverage: Breaks in series due to addition of reporting banks and non-bank reporting organisations. Breaks also due to revised definitions and changes in reporting by incumbent banks. These breaks affect credit card transactions, balances and limits. See article in July 2003 Bulletin for further detail.</t>
  </si>
  <si>
    <t>C</t>
  </si>
  <si>
    <t>Change in collection coverage: Breaks in series due to addition of reporting institutions, including banks, building societies, credit unions and other non-bank reporting organisations.  These breaks affect credit card transactions, balances and limits. See article in July 2003 Bulletin for further detail.</t>
  </si>
  <si>
    <t>Reporting change: Break due to introduction of new reporting forms. Revised definitions affect credit and charge card purchases, cash advances and balances accruing interest. Reporting changes by several banks affect a range of series.</t>
  </si>
  <si>
    <t>Change in collection coverage: Break in credit and charge card series due to the addition of a bank to the collection.</t>
  </si>
  <si>
    <t>Reporting change: Break due to introduction of new reporting forms. Revised definitions affect credit and charge card purchases, cash advances and balances accruing interest. Reporting changes by several non-banks affect a range of series.</t>
  </si>
  <si>
    <t>Change in collection coverage: Break in credit and charge card series due to the addition of a non-bank to the collection.</t>
  </si>
  <si>
    <t>Credit limits</t>
  </si>
  <si>
    <t>Reporting change: Reporting change by a non-bank decreased the value of credit limits for personal cards.</t>
  </si>
  <si>
    <t>Reporting change: Reporting change by a non-bank increased the value of all series, except balances accruing interest on personal cards which decreased.</t>
  </si>
  <si>
    <t>Number of accounts</t>
  </si>
  <si>
    <t>Reporting change: Reporting change by non-banks decreased the number of credit card accounts for personal cards.</t>
  </si>
  <si>
    <t>Number of cash advances; Value of cash advances</t>
  </si>
  <si>
    <t>Reporting change: Reporting change by a bank decreased the number and value of cash advances.</t>
  </si>
  <si>
    <t>Reporting change: Reporting change by a bank increased the number and value of cash advances.</t>
  </si>
  <si>
    <t>Reporting change: Break due to the introduction of new reporting forms. Revised definitions affect all series. Reporting changes by several banks affect a range of series.</t>
  </si>
  <si>
    <t>Change in collection coverage: Break due to changes to bank coverage in the collection.</t>
  </si>
  <si>
    <t>Reporting change: Break due to the introduction of new reporting forms. Revised definitions affect all series. Reporting changes by several non-banks affect a range of series.</t>
  </si>
  <si>
    <t>Change in collection coverage: Break due to changes to non-bank coverage in the collection.</t>
  </si>
  <si>
    <t>The data cover general-purpose credit cards and charge cards, including personal and commercial cards, issued or acquired by reporting financial institutions in Australia. The data refer to cards issued in Australia unless otherwise specified. Reporting institutions include most Australian banks and major foreign banks operating in Australia, select building societies and credit unions, and certain other industry service providers.</t>
  </si>
  <si>
    <t>All series except repayments by personal cards, total balances and card acquiring transactions</t>
  </si>
  <si>
    <t>Multiple series</t>
  </si>
  <si>
    <t>Reporting change: Reporting change by a non-bank increased the number and value of device-not-present and total transactions acquired in Australia by other domestic and overseas-issued credit and charge cards.</t>
  </si>
  <si>
    <t>Reporting change: Reporting change by a bank affected a range of series.</t>
  </si>
  <si>
    <t>Change in collection coverage: Break in the number and value of credit and charge card transactions acquired in Australia due to changes to non-bank coverage in the collection.</t>
  </si>
  <si>
    <t>‘Credit and charge card transaction acquired in Australia‘ means any transaction where a card or other device is presented at a domestic merchant.</t>
  </si>
  <si>
    <t>Number of cards on issue</t>
  </si>
  <si>
    <t>Reporting change: Break in the number of number of cards on issue due to a reporting change by a bank.</t>
  </si>
  <si>
    <t xml:space="preserve">Change in collection coverage: Reduction in the number and value of credit and charge card transactions acquired in Australia due to a change in collection coverage. </t>
  </si>
  <si>
    <t xml:space="preserve">Change in collection coverage: Reduction in the number and value of device not present credit and charge card transactions acquired in Australia due to a change in collection coverage. </t>
  </si>
  <si>
    <t>Reporting change: Reporting change by multiple institutions decreased the number and value of transactions acquired in Australia on overseas-issued cards, increased the number and value of device not present transactions acquired in Australia on overseas-issued cards and decreased the number and value of device present transactions acquired in Australia on overseas-issued cards.</t>
  </si>
  <si>
    <t>Reporting change: Reporting change by a bank decreased the number and value of device present transactions acquired in Australia, and increased the number and value of device not present transactions acquired in Australia.</t>
  </si>
  <si>
    <t>Transactions acquired in Australia</t>
  </si>
  <si>
    <t>07-Nov-2022</t>
  </si>
  <si>
    <t>25+ Captivating Credit Card Statistics in Australia</t>
  </si>
  <si>
    <t>Percentage of Australians with at least one Credit Card</t>
  </si>
  <si>
    <t>Expenditure on Credit Cards in Aust. In 2019</t>
  </si>
  <si>
    <t>30.6 million</t>
  </si>
  <si>
    <t xml:space="preserve">https://mozo.com.au/media-room/crushing-credit-card-debt-feb2022 </t>
  </si>
  <si>
    <t>Aust Credit Card debt accruing interest in Dec 2021</t>
  </si>
  <si>
    <t xml:space="preserve">https://www.ratecity.com.au/credit-cards/news/worrying-trend-australia-s-credit-card-debt-rises-3rd-month-row </t>
  </si>
  <si>
    <t>end Feb 2022</t>
  </si>
  <si>
    <t>12.4 million</t>
  </si>
  <si>
    <t>Australia’s total credit card interest bill for January 2022 based on RBA average credit card rate of 17.38%.</t>
  </si>
  <si>
    <t xml:space="preserve"> </t>
  </si>
  <si>
    <t xml:space="preserve">https://www.finder.com.au/credit-cards/credit-card-statistics#:~:text=While%2013.7%20million%20Australians%20currently,accessing%20this%20form%20of%20credit. </t>
  </si>
  <si>
    <t>Average balance per credit card</t>
  </si>
  <si>
    <t>Average balance incurring interest per credit card</t>
  </si>
  <si>
    <t>$385.82 billion</t>
  </si>
  <si>
    <t>Number of debit cards in circulation</t>
  </si>
  <si>
    <t>allowing for some cash advance interest rates and late payment penalty fees</t>
  </si>
  <si>
    <t>$4.161 bil annually</t>
  </si>
  <si>
    <t>paid by one third of Credit Cardholders 'Revolvers' of which 80% of that ius paid by 12.58% Persistent Revolvers</t>
  </si>
  <si>
    <t>Value of credit and charge card balances accruing interest as at Sept '22</t>
  </si>
  <si>
    <t>$333.7 bil</t>
  </si>
  <si>
    <t>Credit Card balances accruing interest - end Feb '22</t>
  </si>
  <si>
    <t>$3.792 billion annual interest income</t>
  </si>
  <si>
    <t>Number of Credit Card accounts - end Feb 22</t>
  </si>
  <si>
    <t>Total number of Purchases in 2021</t>
  </si>
  <si>
    <t>13.173 mil</t>
  </si>
  <si>
    <t>p.a.</t>
  </si>
  <si>
    <t>Average Purchase spend in 2021</t>
  </si>
  <si>
    <t>Number of Purchases in Sept '22</t>
  </si>
  <si>
    <t>Value of Purchases in Sept '22</t>
  </si>
  <si>
    <t>Average Purchase amount</t>
  </si>
  <si>
    <t>RBA 'Data' worksheet</t>
  </si>
  <si>
    <t>12.4 mil</t>
  </si>
  <si>
    <t>Number of Credit Card Purchases in 2019</t>
  </si>
  <si>
    <t>3.295 bil</t>
  </si>
  <si>
    <t>358.3 bil</t>
  </si>
  <si>
    <t>Number of personal credit cards in Australia</t>
  </si>
  <si>
    <t>3.064 bil</t>
  </si>
  <si>
    <t>Ave number of Purchases per credit card per annum</t>
  </si>
  <si>
    <t>$310 bil</t>
  </si>
  <si>
    <t>Total Balances - July 2021</t>
  </si>
  <si>
    <t>$36 bil</t>
  </si>
  <si>
    <t>Value of Repayments in July 2021</t>
  </si>
  <si>
    <t>$27.29 bil</t>
  </si>
  <si>
    <t>Average balance per Credit Card</t>
  </si>
  <si>
    <t>Average number of monthly Purchases per credit card</t>
  </si>
  <si>
    <t>Australian Credit Card stats - Nifty webpage, as at July 2022</t>
  </si>
  <si>
    <t>Value of Purchases annually</t>
  </si>
  <si>
    <t>13.26 mil</t>
  </si>
  <si>
    <t>Number of Credit Cards in Feb '22 - Rate City</t>
  </si>
  <si>
    <t>Number of personal credit cards in Australia in July '22 - Nifty</t>
  </si>
  <si>
    <t>Number of credit cards in circulation in Sept 2022</t>
  </si>
  <si>
    <t>Netting a national debt accruing interest, as at Sept '22</t>
  </si>
  <si>
    <t>$17.7 bil</t>
  </si>
  <si>
    <t>Total number of acquired annual credit and charge card transactions as at Sept '22</t>
  </si>
  <si>
    <t>Ave o/s balance</t>
  </si>
  <si>
    <t>Q</t>
  </si>
  <si>
    <t>H</t>
  </si>
  <si>
    <t>I</t>
  </si>
  <si>
    <t>Percentage of all Credit/Charge Cards balances accruing interest</t>
  </si>
  <si>
    <t>R</t>
  </si>
  <si>
    <t>B7/B8</t>
  </si>
  <si>
    <t>B6/B5</t>
  </si>
  <si>
    <t>Number of Credit or Charge Card Cash Advances - Oct 21 - Sept '22</t>
  </si>
  <si>
    <t>Value of Credit or Charge Card Cash Advances - Oct 21 - Sept '22</t>
  </si>
  <si>
    <t>$5.08 bil</t>
  </si>
  <si>
    <t>Average Cash Advance amount  - Oct 21 - Sept '22</t>
  </si>
  <si>
    <t>C/B</t>
  </si>
  <si>
    <t>Percentage of Cash Advances in annual Transactions</t>
  </si>
  <si>
    <t>3.31 bil</t>
  </si>
  <si>
    <t>N</t>
  </si>
  <si>
    <t>O</t>
  </si>
  <si>
    <r>
      <rPr>
        <b/>
        <sz val="12"/>
        <color rgb="FF000000"/>
        <rFont val="Arial Narrow"/>
        <family val="2"/>
      </rPr>
      <t>Value</t>
    </r>
    <r>
      <rPr>
        <sz val="12"/>
        <color rgb="FF000000"/>
        <rFont val="Arial Narrow"/>
        <family val="2"/>
      </rPr>
      <t xml:space="preserve"> of Credit or Charge Card Transactions - Oct 21 - Sept '22</t>
    </r>
  </si>
  <si>
    <r>
      <rPr>
        <b/>
        <sz val="12"/>
        <color rgb="FF000000"/>
        <rFont val="Arial Narrow"/>
        <family val="2"/>
      </rPr>
      <t>Value</t>
    </r>
    <r>
      <rPr>
        <sz val="12"/>
        <color rgb="FF000000"/>
        <rFont val="Arial Narrow"/>
        <family val="2"/>
      </rPr>
      <t xml:space="preserve"> of Credit &amp; Charge Card </t>
    </r>
    <r>
      <rPr>
        <b/>
        <sz val="12"/>
        <color rgb="FF000000"/>
        <rFont val="Arial Narrow"/>
        <family val="2"/>
      </rPr>
      <t>Purchases</t>
    </r>
    <r>
      <rPr>
        <sz val="12"/>
        <color rgb="FF000000"/>
        <rFont val="Arial Narrow"/>
        <family val="2"/>
      </rPr>
      <t xml:space="preserve"> Oct 21-Sept 22</t>
    </r>
  </si>
  <si>
    <t>Aggregate of Purchase Transaction Fee Annually</t>
  </si>
  <si>
    <t>$330 mil</t>
  </si>
  <si>
    <t>Proposed Fixed Purchase Transaction Fee</t>
  </si>
  <si>
    <t>Proposed Annual Ave. Purchase Transaction Fee Revenue</t>
  </si>
  <si>
    <t>Ave annual Credit Card interest levied</t>
  </si>
  <si>
    <r>
      <t xml:space="preserve">or </t>
    </r>
    <r>
      <rPr>
        <sz val="9"/>
        <color rgb="FF000000"/>
        <rFont val="Arial Narrow"/>
        <family val="2"/>
      </rPr>
      <t>1/10</t>
    </r>
    <r>
      <rPr>
        <sz val="12"/>
        <color rgb="FF000000"/>
        <rFont val="Arial Narrow"/>
        <family val="2"/>
      </rPr>
      <t xml:space="preserve"> of 1%</t>
    </r>
  </si>
  <si>
    <t>Number of credit cards in circulation in Sept 2022 - Finder</t>
  </si>
  <si>
    <t>13.17 mil</t>
  </si>
  <si>
    <t>O/S balances of all Credit Card &amp; Charge Cards</t>
  </si>
  <si>
    <t>$2.121 bil</t>
  </si>
  <si>
    <t>Mode (most common) Purchase Amount</t>
  </si>
  <si>
    <t>Proposed Variable Purchase Transaction Fee Rate</t>
  </si>
  <si>
    <t>$38.9 bil</t>
  </si>
  <si>
    <t>Forecast Mode Variable Transaction Fee</t>
  </si>
  <si>
    <t>B4/B8</t>
  </si>
  <si>
    <t>Value of Cash Advances accruing interest</t>
  </si>
  <si>
    <t>Percentage of annual interest levied from Cash Advances</t>
  </si>
  <si>
    <r>
      <rPr>
        <b/>
        <sz val="12"/>
        <color rgb="FF000000"/>
        <rFont val="Arial Narrow"/>
        <family val="2"/>
      </rPr>
      <t>Number</t>
    </r>
    <r>
      <rPr>
        <sz val="12"/>
        <color rgb="FF000000"/>
        <rFont val="Arial Narrow"/>
        <family val="2"/>
      </rPr>
      <t xml:space="preserve"> of Credit &amp; Charge Card </t>
    </r>
    <r>
      <rPr>
        <b/>
        <sz val="12"/>
        <color rgb="FF000000"/>
        <rFont val="Arial Narrow"/>
        <family val="2"/>
      </rPr>
      <t>Purchases</t>
    </r>
    <r>
      <rPr>
        <sz val="12"/>
        <color rgb="FF000000"/>
        <rFont val="Arial Narrow"/>
        <family val="2"/>
      </rPr>
      <t xml:space="preserve"> Oct '21-Sept '22</t>
    </r>
  </si>
  <si>
    <t>½ of 1%</t>
  </si>
  <si>
    <t>Proposed Per Purchaser Ave Variable Purchase Transaction Fee</t>
  </si>
  <si>
    <t>B22*B28</t>
  </si>
  <si>
    <t>Proposed Ave. Per Purchaser Fixed &amp; Variable Purchase Transaction Fee</t>
  </si>
  <si>
    <r>
      <t>Not much of a User Pay Fee to enjoy '</t>
    </r>
    <r>
      <rPr>
        <i/>
        <sz val="12"/>
        <color rgb="FF000000"/>
        <rFont val="Arial Narrow"/>
        <family val="2"/>
      </rPr>
      <t>Tap and Go'</t>
    </r>
    <r>
      <rPr>
        <sz val="12"/>
        <color rgb="FF000000"/>
        <rFont val="Arial Narrow"/>
        <family val="2"/>
      </rPr>
      <t>, a between 45 days and 55 days interest free period and loyalty/reward points.</t>
    </r>
  </si>
  <si>
    <t>$363.4 bil</t>
  </si>
  <si>
    <r>
      <rPr>
        <b/>
        <sz val="12"/>
        <color rgb="FF000000"/>
        <rFont val="Arial Narrow"/>
        <family val="2"/>
      </rPr>
      <t>Number</t>
    </r>
    <r>
      <rPr>
        <sz val="12"/>
        <color rgb="FF000000"/>
        <rFont val="Arial Narrow"/>
        <family val="2"/>
      </rPr>
      <t xml:space="preserve"> of Credit or Charge Card Purchase and Cash Advance Transactions - Oct 21 - Sept '22</t>
    </r>
  </si>
  <si>
    <t>$5.8 bil</t>
  </si>
  <si>
    <t>13.5 mil</t>
  </si>
  <si>
    <t>Number of Purchases annually - August 2020-July 2021</t>
  </si>
  <si>
    <t>Average Credit Card Purchase</t>
  </si>
  <si>
    <t>Average debit card Purchase</t>
  </si>
  <si>
    <t>Average number of Purchases per debit card per month</t>
  </si>
  <si>
    <t>annual interest levied</t>
  </si>
  <si>
    <t>Proposed variable Purchase Transaction Fee annual income</t>
  </si>
  <si>
    <t>Proposed fixed Purchase Transaction Fee</t>
  </si>
  <si>
    <t>Ave interest rate allowing for 10.56% of interest being Cash Advances</t>
  </si>
  <si>
    <t>Estimated interest levied annually on credit and charge card balances accruing interest as at Sept '22</t>
  </si>
  <si>
    <t>F8  PERSONAL LENDING RATES</t>
  </si>
  <si>
    <t>Lending rates; Personal credit; Outstanding; Credit card balances incurring interest; Total</t>
  </si>
  <si>
    <t>Lending rates; Personal credit; Outstanding; Finance leases; Total</t>
  </si>
  <si>
    <t>Lending rates; Personal credit; Outstanding; Margin lending; Total</t>
  </si>
  <si>
    <t>Lending rates; Personal credit; Outstanding; Fixed-term loans; Total</t>
  </si>
  <si>
    <t>Lending rates; Personal credit; Outstanding; Fixed-term loans; of which, Residentially secured</t>
  </si>
  <si>
    <t>Lending rates; Personal credit; Outstanding; Fixed-term loans; Fixed-rate</t>
  </si>
  <si>
    <t>Lending rates; Personal credit; Outstanding; Fixed-term loans; Variable-rate</t>
  </si>
  <si>
    <t>Lending rates; Personal credit; Outstanding; Other revolving credit; Total</t>
  </si>
  <si>
    <t>Lending rates; Personal credit; Outstanding; Other revolving credit; of which, Residentially secured</t>
  </si>
  <si>
    <t>Lending rates; Personal credit; Outstanding; Other revolving credit; Fixed-rate</t>
  </si>
  <si>
    <t>Lending rates; Personal credit; Outstanding; Other revolving credit; Variable-rate</t>
  </si>
  <si>
    <t>Lending rates; Personal credit; New loans funded in the month; Finance leases; Total</t>
  </si>
  <si>
    <t>Lending rates; Personal credit; New loans funded in the month; Margin lending; Total</t>
  </si>
  <si>
    <t>Lending rates; Personal credit; New loans funded in the month; Fixed-term loans; Total</t>
  </si>
  <si>
    <t>Lending rates; Personal credit; New loans funded in the month; Fixed-term loans; of which, Residentially secured</t>
  </si>
  <si>
    <t>Lending rates; Personal credit; New loans funded in the month; Fixed-term loans; Fixed-rate</t>
  </si>
  <si>
    <t>Lending rates; Personal credit; New loans funded in the month; Fixed-term loans; Variable-rate</t>
  </si>
  <si>
    <t>Original</t>
  </si>
  <si>
    <t>Per cent per annum</t>
  </si>
  <si>
    <t>APRA, RBA</t>
  </si>
  <si>
    <t>FLRPFOCIT</t>
  </si>
  <si>
    <t>FLRPFOFLT</t>
  </si>
  <si>
    <t>FLRPFOMLT</t>
  </si>
  <si>
    <t>FLRPFOFTT</t>
  </si>
  <si>
    <t>FLRPFOFTR</t>
  </si>
  <si>
    <t>FLRPFOFTF</t>
  </si>
  <si>
    <t>FLRPFOFTV</t>
  </si>
  <si>
    <t>FLRPFOORT</t>
  </si>
  <si>
    <t>FLRPFOORR</t>
  </si>
  <si>
    <t>FLRPFOORF</t>
  </si>
  <si>
    <t>FLRPFOORV</t>
  </si>
  <si>
    <t>FLRPFNFLT</t>
  </si>
  <si>
    <t>FLRPFNMLT</t>
  </si>
  <si>
    <t>FLRPFNFTT</t>
  </si>
  <si>
    <t>FLRPFNFTR</t>
  </si>
  <si>
    <t>FLRPFNFTF</t>
  </si>
  <si>
    <t>FLRPFNFTV</t>
  </si>
  <si>
    <r>
      <rPr>
        <b/>
        <sz val="12"/>
        <color rgb="FF000000"/>
        <rFont val="Arial Narrow"/>
        <family val="2"/>
      </rPr>
      <t>Number</t>
    </r>
    <r>
      <rPr>
        <sz val="12"/>
        <color rgb="FF000000"/>
        <rFont val="Arial Narrow"/>
        <family val="2"/>
      </rPr>
      <t xml:space="preserve"> of Credit or Charge Card Purchase Transactions - Oct 21 - Sept '22</t>
    </r>
  </si>
  <si>
    <t>Number of Credit/Charge Card Purchase transactions annually- Oct 21 - Sept '22</t>
  </si>
  <si>
    <t>Number of Cash Advances in 12 months to Sept '22</t>
  </si>
  <si>
    <t>Value of Cash Advances in 12 months to Sept '22</t>
  </si>
  <si>
    <t>13.5 mil%</t>
  </si>
  <si>
    <t>Average Credit Card Purchase in 2019</t>
  </si>
  <si>
    <t>Total Purchases spend in 2021</t>
  </si>
  <si>
    <t>Average number of Purchases per Credit Card per month</t>
  </si>
  <si>
    <t xml:space="preserve">National Australian spend on Credit Card Purchases each month </t>
  </si>
  <si>
    <t>Estimated average Purchase amount of 80% of Purchases</t>
  </si>
  <si>
    <t>Estimated average Purchase amount of remaining 20% of Purchases</t>
  </si>
  <si>
    <t>B36*B38*C38*B40</t>
  </si>
  <si>
    <t>B36*C38*B42</t>
  </si>
  <si>
    <t>B36*B39*C39*B40</t>
  </si>
  <si>
    <t>B36*C39*B42</t>
  </si>
  <si>
    <t>B48+B52</t>
  </si>
  <si>
    <r>
      <t xml:space="preserve">Number of Credit/Charge Card Purchase </t>
    </r>
    <r>
      <rPr>
        <b/>
        <sz val="12"/>
        <color rgb="FF000000"/>
        <rFont val="Arial Narrow"/>
        <family val="2"/>
      </rPr>
      <t>transactions</t>
    </r>
    <r>
      <rPr>
        <sz val="12"/>
        <color rgb="FF000000"/>
        <rFont val="Arial Narrow"/>
        <family val="2"/>
      </rPr>
      <t xml:space="preserve"> annually- Oct 21 - Sept '22</t>
    </r>
  </si>
  <si>
    <t>Proposed Fixed Purchase Transaction Fee annual income</t>
  </si>
  <si>
    <r>
      <t>Estimated average Purchase amount of '</t>
    </r>
    <r>
      <rPr>
        <b/>
        <sz val="11"/>
        <color rgb="FF000000"/>
        <rFont val="Arial"/>
        <family val="2"/>
      </rPr>
      <t>smallest one third</t>
    </r>
    <r>
      <rPr>
        <sz val="11"/>
        <color rgb="FF000000"/>
        <rFont val="Arial"/>
        <family val="2"/>
      </rPr>
      <t xml:space="preserve"> of Purchases'</t>
    </r>
  </si>
  <si>
    <r>
      <t>Estimated average Purchase amount of middle</t>
    </r>
    <r>
      <rPr>
        <b/>
        <sz val="11"/>
        <color rgb="FF000000"/>
        <rFont val="Arial"/>
        <family val="2"/>
      </rPr>
      <t xml:space="preserve"> one third</t>
    </r>
    <r>
      <rPr>
        <sz val="11"/>
        <color rgb="FF000000"/>
        <rFont val="Arial"/>
        <family val="2"/>
      </rPr>
      <t xml:space="preserve"> of Purchases'</t>
    </r>
  </si>
  <si>
    <r>
      <t>Estimated average Purchase amount of 'larg</t>
    </r>
    <r>
      <rPr>
        <b/>
        <sz val="11"/>
        <color rgb="FF000000"/>
        <rFont val="Arial"/>
        <family val="2"/>
      </rPr>
      <t>est one third</t>
    </r>
    <r>
      <rPr>
        <sz val="11"/>
        <color rgb="FF000000"/>
        <rFont val="Arial"/>
        <family val="2"/>
      </rPr>
      <t xml:space="preserve"> of Purchases'</t>
    </r>
  </si>
  <si>
    <t>B36*C46*B46*B40</t>
  </si>
  <si>
    <t>B36*C46*B42</t>
  </si>
  <si>
    <t>B36*C51*B51*B40</t>
  </si>
  <si>
    <t>B36*C56*B56*B40</t>
  </si>
  <si>
    <r>
      <t>Forecast 'variable' Purchase Transaction Fee annual income from '</t>
    </r>
    <r>
      <rPr>
        <b/>
        <sz val="11"/>
        <color rgb="FF000000"/>
        <rFont val="Arial"/>
        <family val="2"/>
      </rPr>
      <t>smallest one third</t>
    </r>
    <r>
      <rPr>
        <sz val="11"/>
        <color rgb="FF000000"/>
        <rFont val="Arial"/>
        <family val="2"/>
      </rPr>
      <t xml:space="preserve"> of Purchases'</t>
    </r>
  </si>
  <si>
    <r>
      <t>Forecast 'fixed' Purchase Transaction Fee annual income from '</t>
    </r>
    <r>
      <rPr>
        <b/>
        <sz val="11"/>
        <color rgb="FF000000"/>
        <rFont val="Arial"/>
        <family val="2"/>
      </rPr>
      <t>smallest one third</t>
    </r>
    <r>
      <rPr>
        <sz val="11"/>
        <color rgb="FF000000"/>
        <rFont val="Arial"/>
        <family val="2"/>
      </rPr>
      <t xml:space="preserve"> of Purchases'</t>
    </r>
  </si>
  <si>
    <r>
      <t>Forecast 'variable' Purchase Transaction Fee annual income from '</t>
    </r>
    <r>
      <rPr>
        <b/>
        <sz val="11"/>
        <color rgb="FF000000"/>
        <rFont val="Arial"/>
        <family val="2"/>
      </rPr>
      <t>largest one third</t>
    </r>
    <r>
      <rPr>
        <sz val="11"/>
        <color rgb="FF000000"/>
        <rFont val="Arial"/>
        <family val="2"/>
      </rPr>
      <t xml:space="preserve"> of Purchases'</t>
    </r>
  </si>
  <si>
    <r>
      <t>Forecast 'fixed' Purchase Transaction Fee annual income from '</t>
    </r>
    <r>
      <rPr>
        <b/>
        <sz val="11"/>
        <color rgb="FF000000"/>
        <rFont val="Arial"/>
        <family val="2"/>
      </rPr>
      <t>largest one third</t>
    </r>
    <r>
      <rPr>
        <sz val="11"/>
        <color rgb="FF000000"/>
        <rFont val="Arial"/>
        <family val="2"/>
      </rPr>
      <t xml:space="preserve"> of Purchases'</t>
    </r>
  </si>
  <si>
    <r>
      <t xml:space="preserve">Forecast 'variable' Purchase Transaction Fee annual income from </t>
    </r>
    <r>
      <rPr>
        <b/>
        <sz val="11"/>
        <color rgb="FF000000"/>
        <rFont val="Arial"/>
        <family val="2"/>
      </rPr>
      <t>'middle one third</t>
    </r>
    <r>
      <rPr>
        <sz val="11"/>
        <color rgb="FF000000"/>
        <rFont val="Arial"/>
        <family val="2"/>
      </rPr>
      <t xml:space="preserve"> of Purchases'</t>
    </r>
  </si>
  <si>
    <r>
      <t xml:space="preserve">Forecast 'fixed' Purchase Transaction Fee annual income from </t>
    </r>
    <r>
      <rPr>
        <b/>
        <sz val="11"/>
        <color rgb="FF000000"/>
        <rFont val="Arial"/>
        <family val="2"/>
      </rPr>
      <t>'middle one third</t>
    </r>
    <r>
      <rPr>
        <sz val="11"/>
        <color rgb="FF000000"/>
        <rFont val="Arial"/>
        <family val="2"/>
      </rPr>
      <t xml:space="preserve"> of Purchases'</t>
    </r>
  </si>
  <si>
    <r>
      <t>Forecast Purchase Transaction Fee annual income from '</t>
    </r>
    <r>
      <rPr>
        <b/>
        <sz val="11"/>
        <color rgb="FF000000"/>
        <rFont val="Arial"/>
        <family val="2"/>
      </rPr>
      <t>smallest one third'</t>
    </r>
    <r>
      <rPr>
        <sz val="11"/>
        <color rgb="FF000000"/>
        <rFont val="Arial"/>
        <family val="2"/>
      </rPr>
      <t xml:space="preserve"> of Purchases</t>
    </r>
  </si>
  <si>
    <r>
      <t>Forecast Purchase Transaction Fee annual income from '</t>
    </r>
    <r>
      <rPr>
        <b/>
        <sz val="11"/>
        <color rgb="FF000000"/>
        <rFont val="Arial"/>
        <family val="2"/>
      </rPr>
      <t>middle one third'</t>
    </r>
    <r>
      <rPr>
        <sz val="11"/>
        <color rgb="FF000000"/>
        <rFont val="Arial"/>
        <family val="2"/>
      </rPr>
      <t xml:space="preserve"> of Purchases</t>
    </r>
  </si>
  <si>
    <r>
      <t>Forecast Purchase Transaction Fee annual income from '</t>
    </r>
    <r>
      <rPr>
        <b/>
        <sz val="11"/>
        <color rgb="FF000000"/>
        <rFont val="Arial"/>
        <family val="2"/>
      </rPr>
      <t>largest one third'</t>
    </r>
    <r>
      <rPr>
        <sz val="11"/>
        <color rgb="FF000000"/>
        <rFont val="Arial"/>
        <family val="2"/>
      </rPr>
      <t xml:space="preserve"> of Purchases</t>
    </r>
  </si>
  <si>
    <t>Forecast Purchase Transaction Fee Annual Fee Income</t>
  </si>
  <si>
    <t>Forecast Percentage of Annual Interest Levied from Annual Purchase Fee Revenue'</t>
  </si>
  <si>
    <t>$389 bil interest levied annually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</si>
</sst>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dd\-mmm\-yyyy"/>
    <numFmt numFmtId="166" formatCode="mmm\-yyyy"/>
    <numFmt numFmtId="167" formatCode="&quot;$&quot;#,##0"/>
    <numFmt numFmtId="168" formatCode="0.000%"/>
    <numFmt numFmtId="169" formatCode="[$-409]d/mmm/yy;@"/>
    <numFmt numFmtId="170" formatCode="&quot;$&quot;#,##0.00"/>
    <numFmt numFmtId="171" formatCode="_(* #,##0_);_(* \(#,##0\);_(* &quot;-&quot;??_);_(@_)"/>
    <numFmt numFmtId="172" formatCode="_(&quot;$&quot;* #,##0_);_(&quot;$&quot;* \(#,##0\);_(&quot;$&quot;* &quot;-&quot;??_);_(@_)"/>
    <numFmt numFmtId="173" formatCode="d/mm/yyyy;@"/>
    <numFmt numFmtId="174" formatCode="0.0%"/>
  </numFmts>
  <fonts count="42">
    <font>
      <sz val="9"/>
      <color rgb="FF000000"/>
      <name val="Arial"/>
    </font>
    <font>
      <b/>
      <sz val="9"/>
      <color rgb="FF000000"/>
      <name val="Arial"/>
      <family val="2"/>
    </font>
    <font>
      <b/>
      <sz val="9"/>
      <color indexed="8"/>
      <name val="Arial"/>
      <family val="2"/>
    </font>
    <font>
      <sz val="10"/>
      <color rgb="FF000000"/>
      <name val="Arial"/>
      <family val="2"/>
    </font>
    <font>
      <sz val="10"/>
      <color rgb="FF000000"/>
      <name val="Geneva"/>
    </font>
    <font>
      <b/>
      <sz val="10"/>
      <color rgb="FF000000"/>
      <name val="Arial"/>
      <family val="2"/>
    </font>
    <font>
      <u/>
      <sz val="10"/>
      <color rgb="FF000000"/>
      <name val="Geneva"/>
    </font>
    <font>
      <i/>
      <sz val="9"/>
      <name val="Arial"/>
      <family val="2"/>
    </font>
    <font>
      <sz val="9"/>
      <name val="Arial"/>
      <family val="2"/>
    </font>
    <font>
      <u/>
      <sz val="11"/>
      <color theme="10"/>
      <name val="Calibri"/>
      <family val="2"/>
      <scheme val="minor"/>
    </font>
    <font>
      <b/>
      <u/>
      <sz val="14"/>
      <color theme="10"/>
      <name val="Calibri"/>
      <family val="2"/>
      <scheme val="minor"/>
    </font>
    <font>
      <sz val="11"/>
      <color theme="1"/>
      <name val="Calibri"/>
      <family val="2"/>
      <scheme val="minor"/>
    </font>
    <font>
      <sz val="12"/>
      <color theme="1"/>
      <name val="Arial"/>
      <family val="2"/>
    </font>
    <font>
      <b/>
      <sz val="12"/>
      <color theme="1"/>
      <name val="Arial"/>
      <family val="2"/>
    </font>
    <font>
      <b/>
      <u/>
      <sz val="12"/>
      <color theme="10"/>
      <name val="Calibri"/>
      <family val="2"/>
      <scheme val="minor"/>
    </font>
    <font>
      <sz val="12"/>
      <color rgb="FF1B1C1E"/>
      <name val="Arial"/>
      <family val="2"/>
    </font>
    <font>
      <sz val="12"/>
      <name val="Arial"/>
      <family val="2"/>
    </font>
    <font>
      <b/>
      <u/>
      <sz val="12"/>
      <color theme="10"/>
      <name val="Arial"/>
      <family val="2"/>
    </font>
    <font>
      <b/>
      <sz val="12"/>
      <color theme="1"/>
      <name val="Calibri"/>
      <family val="2"/>
      <scheme val="minor"/>
    </font>
    <font>
      <sz val="12"/>
      <color rgb="FF242A2F"/>
      <name val="Arial"/>
      <family val="2"/>
    </font>
    <font>
      <sz val="12"/>
      <color rgb="FF242A2F"/>
      <name val="Arial"/>
      <family val="2"/>
    </font>
    <font>
      <b/>
      <sz val="12"/>
      <color rgb="FF242A2F"/>
      <name val="Arial"/>
      <family val="2"/>
    </font>
    <font>
      <sz val="12"/>
      <color rgb="FF333333"/>
      <name val="Arial"/>
      <family val="2"/>
    </font>
    <font>
      <sz val="9"/>
      <color rgb="FF000000"/>
      <name val="Arial"/>
      <family val="2"/>
    </font>
    <font>
      <sz val="10"/>
      <color rgb="FF000000"/>
      <name val="Arial Narrow"/>
      <family val="2"/>
    </font>
    <font>
      <sz val="9"/>
      <color rgb="FF000000"/>
      <name val="Arial"/>
      <family val="2"/>
    </font>
    <font>
      <sz val="12"/>
      <color rgb="FF000000"/>
      <name val="Arial Narrow"/>
      <family val="2"/>
    </font>
    <font>
      <u/>
      <sz val="9"/>
      <color theme="10"/>
      <name val="Arial"/>
      <family val="2"/>
    </font>
    <font>
      <sz val="12"/>
      <color rgb="FF000000"/>
      <name val="Arial"/>
      <family val="2"/>
    </font>
    <font>
      <b/>
      <sz val="12"/>
      <color rgb="FF000000"/>
      <name val="Arial Narrow"/>
      <family val="2"/>
    </font>
    <font>
      <b/>
      <sz val="9"/>
      <color indexed="81"/>
      <name val="Tahoma"/>
      <family val="2"/>
    </font>
    <font>
      <sz val="11"/>
      <color rgb="FF000000"/>
      <name val="Arial Narrow"/>
      <family val="2"/>
    </font>
    <font>
      <sz val="9"/>
      <color rgb="FF000000"/>
      <name val="Arial Narrow"/>
      <family val="2"/>
    </font>
    <font>
      <i/>
      <sz val="12"/>
      <color rgb="FF000000"/>
      <name val="Arial Narrow"/>
      <family val="2"/>
    </font>
    <font>
      <sz val="9"/>
      <color rgb="FF000000"/>
      <name val="Arial"/>
    </font>
    <font>
      <u/>
      <sz val="12"/>
      <color rgb="FF000000"/>
      <name val="Arial Narrow"/>
      <family val="2"/>
    </font>
    <font>
      <b/>
      <sz val="12"/>
      <name val="Arial Narrow"/>
      <family val="2"/>
    </font>
    <font>
      <b/>
      <u/>
      <sz val="11"/>
      <color theme="10"/>
      <name val="Arial"/>
      <family val="2"/>
    </font>
    <font>
      <sz val="10"/>
      <name val="Arial"/>
      <family val="2"/>
    </font>
    <font>
      <b/>
      <sz val="9"/>
      <name val="Arial"/>
      <family val="2"/>
    </font>
    <font>
      <sz val="11"/>
      <color rgb="FF000000"/>
      <name val="Arial"/>
      <family val="2"/>
    </font>
    <font>
      <b/>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CCFFFF"/>
        <bgColor indexed="64"/>
      </patternFill>
    </fill>
  </fills>
  <borders count="1">
    <border>
      <left/>
      <right/>
      <top/>
      <bottom/>
      <diagonal/>
    </border>
  </borders>
  <cellStyleXfs count="9">
    <xf numFmtId="0" fontId="0" fillId="0" borderId="0"/>
    <xf numFmtId="0" fontId="9" fillId="0" borderId="0" applyNumberFormat="0" applyFill="0" applyBorder="0" applyAlignment="0" applyProtection="0"/>
    <xf numFmtId="0" fontId="11" fillId="0" borderId="0"/>
    <xf numFmtId="9" fontId="11" fillId="0" borderId="0" applyFont="0" applyFill="0" applyBorder="0" applyAlignment="0" applyProtection="0"/>
    <xf numFmtId="43" fontId="25" fillId="0" borderId="0" applyFont="0" applyFill="0" applyBorder="0" applyAlignment="0" applyProtection="0"/>
    <xf numFmtId="0" fontId="27" fillId="0" borderId="0" applyNumberFormat="0" applyFill="0" applyBorder="0" applyAlignment="0" applyProtection="0"/>
    <xf numFmtId="9" fontId="25" fillId="0" borderId="0" applyFont="0" applyFill="0" applyBorder="0" applyAlignment="0" applyProtection="0"/>
    <xf numFmtId="44" fontId="34" fillId="0" borderId="0" applyFont="0" applyFill="0" applyBorder="0" applyAlignment="0" applyProtection="0"/>
    <xf numFmtId="0" fontId="38" fillId="0" borderId="0"/>
  </cellStyleXfs>
  <cellXfs count="207">
    <xf numFmtId="0" fontId="0" fillId="0" borderId="0" xfId="0"/>
    <xf numFmtId="164" fontId="0" fillId="0" borderId="0" xfId="0" applyNumberFormat="1" applyFont="1" applyAlignment="1">
      <alignment horizontal="right"/>
    </xf>
    <xf numFmtId="17" fontId="1" fillId="0" borderId="0" xfId="0" applyNumberFormat="1" applyFont="1"/>
    <xf numFmtId="0" fontId="0" fillId="0" borderId="0" xfId="0" applyFont="1" applyAlignment="1">
      <alignment horizontal="left"/>
    </xf>
    <xf numFmtId="0" fontId="0" fillId="0" borderId="0" xfId="0" applyFont="1" applyAlignment="1">
      <alignment horizontal="right"/>
    </xf>
    <xf numFmtId="0" fontId="0" fillId="0" borderId="0" xfId="0" applyFont="1" applyAlignment="1">
      <alignment horizontal="left" wrapText="1"/>
    </xf>
    <xf numFmtId="164" fontId="0" fillId="0" borderId="0" xfId="0" applyNumberFormat="1" applyFont="1" applyAlignment="1">
      <alignment horizontal="left" wrapText="1"/>
    </xf>
    <xf numFmtId="164" fontId="0" fillId="0" borderId="0" xfId="0" applyNumberFormat="1" applyFont="1" applyAlignment="1">
      <alignment horizontal="left"/>
    </xf>
    <xf numFmtId="165" fontId="0" fillId="0" borderId="0" xfId="0" applyNumberFormat="1" applyFont="1" applyAlignment="1">
      <alignment horizontal="left"/>
    </xf>
    <xf numFmtId="1" fontId="0" fillId="0" borderId="0" xfId="0" applyNumberFormat="1" applyFont="1" applyAlignment="1">
      <alignment horizontal="left"/>
    </xf>
    <xf numFmtId="0" fontId="2" fillId="2" borderId="0" xfId="0" applyFont="1" applyFill="1"/>
    <xf numFmtId="0" fontId="0" fillId="2" borderId="0" xfId="0" applyFont="1" applyFill="1" applyAlignment="1">
      <alignment horizontal="left" wrapText="1"/>
    </xf>
    <xf numFmtId="0" fontId="0" fillId="2" borderId="0" xfId="0" applyFont="1" applyFill="1" applyAlignment="1">
      <alignment horizontal="right"/>
    </xf>
    <xf numFmtId="0" fontId="3" fillId="2" borderId="0" xfId="0" applyFont="1" applyFill="1" applyAlignment="1">
      <alignment horizontal="right"/>
    </xf>
    <xf numFmtId="0" fontId="4" fillId="2" borderId="0" xfId="0" applyFont="1" applyFill="1" applyAlignment="1">
      <alignment horizontal="right"/>
    </xf>
    <xf numFmtId="166" fontId="0" fillId="2" borderId="0" xfId="0" applyNumberFormat="1" applyFont="1" applyFill="1" applyAlignment="1">
      <alignment horizontal="right"/>
    </xf>
    <xf numFmtId="0" fontId="0" fillId="3" borderId="0" xfId="0" applyFont="1" applyFill="1" applyAlignment="1">
      <alignment horizontal="right"/>
    </xf>
    <xf numFmtId="0" fontId="0" fillId="2" borderId="0" xfId="0" applyFont="1" applyFill="1" applyAlignment="1">
      <alignment horizontal="left"/>
    </xf>
    <xf numFmtId="0" fontId="3" fillId="2" borderId="0" xfId="0" applyFont="1" applyFill="1" applyAlignment="1">
      <alignment horizontal="left"/>
    </xf>
    <xf numFmtId="0" fontId="1" fillId="2" borderId="0" xfId="0" applyFont="1" applyFill="1" applyAlignment="1">
      <alignment horizontal="center"/>
    </xf>
    <xf numFmtId="0" fontId="5" fillId="2" borderId="0" xfId="0" applyFont="1" applyFill="1" applyAlignment="1">
      <alignment horizontal="center"/>
    </xf>
    <xf numFmtId="166" fontId="0" fillId="2" borderId="0" xfId="0" applyNumberFormat="1" applyFont="1" applyFill="1" applyAlignment="1">
      <alignment horizontal="center"/>
    </xf>
    <xf numFmtId="0" fontId="0" fillId="2" borderId="0" xfId="0" applyFont="1" applyFill="1" applyAlignment="1">
      <alignment horizontal="center"/>
    </xf>
    <xf numFmtId="166" fontId="0" fillId="0" borderId="0" xfId="0" applyNumberFormat="1" applyFont="1" applyAlignment="1">
      <alignment horizontal="center"/>
    </xf>
    <xf numFmtId="0" fontId="0" fillId="0" borderId="0" xfId="0" applyFont="1" applyAlignment="1">
      <alignment horizontal="center"/>
    </xf>
    <xf numFmtId="166" fontId="0" fillId="3" borderId="0" xfId="0" applyNumberFormat="1" applyFont="1" applyFill="1" applyAlignment="1">
      <alignment horizontal="center"/>
    </xf>
    <xf numFmtId="0" fontId="0" fillId="3" borderId="0" xfId="0" applyFont="1" applyFill="1" applyAlignment="1">
      <alignment horizontal="center"/>
    </xf>
    <xf numFmtId="166" fontId="0" fillId="4" borderId="0" xfId="0" applyNumberFormat="1" applyFont="1" applyFill="1" applyAlignment="1">
      <alignment horizontal="center"/>
    </xf>
    <xf numFmtId="0" fontId="0" fillId="4" borderId="0" xfId="0" applyFont="1" applyFill="1" applyAlignment="1">
      <alignment horizontal="center"/>
    </xf>
    <xf numFmtId="0" fontId="0" fillId="3" borderId="0" xfId="0" applyFont="1" applyFill="1" applyAlignment="1">
      <alignment horizontal="left"/>
    </xf>
    <xf numFmtId="0" fontId="0" fillId="4" borderId="0" xfId="0" applyFont="1" applyFill="1" applyAlignment="1">
      <alignment horizontal="left"/>
    </xf>
    <xf numFmtId="0" fontId="0" fillId="3" borderId="0" xfId="0" applyFont="1" applyFill="1" applyAlignment="1">
      <alignment horizontal="left" wrapText="1"/>
    </xf>
    <xf numFmtId="0" fontId="0" fillId="4" borderId="0" xfId="0" applyFont="1" applyFill="1" applyAlignment="1">
      <alignment horizontal="left" wrapText="1"/>
    </xf>
    <xf numFmtId="0" fontId="3" fillId="0" borderId="0" xfId="0" applyFont="1" applyAlignment="1">
      <alignment horizontal="left"/>
    </xf>
    <xf numFmtId="0" fontId="6" fillId="2" borderId="0" xfId="0" applyFont="1" applyFill="1" applyAlignment="1">
      <alignment horizontal="left"/>
    </xf>
    <xf numFmtId="166" fontId="0" fillId="0" borderId="0" xfId="0" applyNumberFormat="1" applyFont="1" applyAlignment="1">
      <alignment horizontal="right"/>
    </xf>
    <xf numFmtId="0" fontId="3" fillId="0" borderId="0" xfId="0" applyFont="1" applyAlignment="1">
      <alignment horizontal="right"/>
    </xf>
    <xf numFmtId="0" fontId="0" fillId="4" borderId="0" xfId="0" applyFont="1" applyFill="1" applyAlignment="1">
      <alignment horizontal="right"/>
    </xf>
    <xf numFmtId="166" fontId="0" fillId="0" borderId="0" xfId="0" applyNumberFormat="1" applyFont="1" applyAlignment="1">
      <alignment horizontal="right"/>
    </xf>
    <xf numFmtId="164" fontId="0" fillId="0" borderId="0" xfId="0" applyNumberFormat="1" applyFont="1"/>
    <xf numFmtId="164" fontId="4" fillId="0" borderId="0" xfId="0" applyNumberFormat="1" applyFont="1"/>
    <xf numFmtId="0" fontId="10" fillId="0" borderId="0" xfId="1" applyFont="1"/>
    <xf numFmtId="0" fontId="11" fillId="0" borderId="0" xfId="2"/>
    <xf numFmtId="0" fontId="11" fillId="0" borderId="0" xfId="2" applyAlignment="1">
      <alignment horizontal="center"/>
    </xf>
    <xf numFmtId="0" fontId="12" fillId="0" borderId="0" xfId="2" applyFont="1"/>
    <xf numFmtId="9" fontId="13" fillId="0" borderId="0" xfId="2" applyNumberFormat="1" applyFont="1"/>
    <xf numFmtId="0" fontId="12" fillId="0" borderId="0" xfId="2" applyFont="1" applyAlignment="1">
      <alignment horizontal="center"/>
    </xf>
    <xf numFmtId="167" fontId="13" fillId="0" borderId="0" xfId="2" applyNumberFormat="1" applyFont="1"/>
    <xf numFmtId="38" fontId="13" fillId="0" borderId="0" xfId="2" applyNumberFormat="1" applyFont="1"/>
    <xf numFmtId="0" fontId="14" fillId="0" borderId="0" xfId="1" applyFont="1"/>
    <xf numFmtId="0" fontId="15" fillId="0" borderId="0" xfId="2" applyFont="1"/>
    <xf numFmtId="9" fontId="13" fillId="0" borderId="0" xfId="2" applyNumberFormat="1" applyFont="1" applyAlignment="1">
      <alignment horizontal="center"/>
    </xf>
    <xf numFmtId="0" fontId="12" fillId="0" borderId="0" xfId="2" applyFont="1" applyAlignment="1">
      <alignment wrapText="1"/>
    </xf>
    <xf numFmtId="167" fontId="12" fillId="0" borderId="0" xfId="2" applyNumberFormat="1" applyFont="1"/>
    <xf numFmtId="168" fontId="12" fillId="0" borderId="0" xfId="3" applyNumberFormat="1" applyFont="1"/>
    <xf numFmtId="169" fontId="12" fillId="0" borderId="0" xfId="2" applyNumberFormat="1" applyFont="1"/>
    <xf numFmtId="0" fontId="16" fillId="0" borderId="0" xfId="1" applyFont="1"/>
    <xf numFmtId="0" fontId="16" fillId="0" borderId="0" xfId="2" applyFont="1"/>
    <xf numFmtId="38" fontId="16" fillId="0" borderId="0" xfId="2" applyNumberFormat="1" applyFont="1"/>
    <xf numFmtId="0" fontId="16" fillId="0" borderId="0" xfId="2" applyFont="1" applyAlignment="1">
      <alignment horizontal="center"/>
    </xf>
    <xf numFmtId="0" fontId="17" fillId="0" borderId="0" xfId="1" applyFont="1"/>
    <xf numFmtId="0" fontId="13" fillId="0" borderId="0" xfId="2" applyFont="1"/>
    <xf numFmtId="0" fontId="13" fillId="0" borderId="0" xfId="2" applyFont="1" applyAlignment="1">
      <alignment horizontal="center"/>
    </xf>
    <xf numFmtId="0" fontId="18" fillId="0" borderId="0" xfId="2" applyFont="1"/>
    <xf numFmtId="0" fontId="19" fillId="0" borderId="0" xfId="2" applyFont="1"/>
    <xf numFmtId="3" fontId="20" fillId="0" borderId="0" xfId="2" applyNumberFormat="1" applyFont="1"/>
    <xf numFmtId="8" fontId="12" fillId="0" borderId="0" xfId="2" applyNumberFormat="1" applyFont="1"/>
    <xf numFmtId="3" fontId="21" fillId="0" borderId="0" xfId="2" applyNumberFormat="1" applyFont="1"/>
    <xf numFmtId="0" fontId="12" fillId="0" borderId="0" xfId="2" quotePrefix="1" applyFont="1"/>
    <xf numFmtId="6" fontId="21" fillId="4" borderId="0" xfId="2" applyNumberFormat="1" applyFont="1" applyFill="1"/>
    <xf numFmtId="0" fontId="22" fillId="0" borderId="0" xfId="2" applyFont="1"/>
    <xf numFmtId="167" fontId="13" fillId="4" borderId="0" xfId="2" applyNumberFormat="1" applyFont="1" applyFill="1"/>
    <xf numFmtId="165" fontId="0" fillId="4" borderId="0" xfId="0" applyNumberFormat="1" applyFont="1" applyFill="1" applyAlignment="1">
      <alignment horizontal="left"/>
    </xf>
    <xf numFmtId="1" fontId="0" fillId="4" borderId="0" xfId="0" applyNumberFormat="1" applyFont="1" applyFill="1" applyAlignment="1">
      <alignment horizontal="left"/>
    </xf>
    <xf numFmtId="164" fontId="0" fillId="4" borderId="0" xfId="0" applyNumberFormat="1" applyFont="1" applyFill="1"/>
    <xf numFmtId="167" fontId="1" fillId="4" borderId="0" xfId="0" applyNumberFormat="1" applyFont="1" applyFill="1"/>
    <xf numFmtId="170" fontId="1" fillId="4" borderId="0" xfId="0" applyNumberFormat="1" applyFont="1" applyFill="1"/>
    <xf numFmtId="0" fontId="1" fillId="0" borderId="0" xfId="0" applyFont="1" applyAlignment="1">
      <alignment horizontal="right"/>
    </xf>
    <xf numFmtId="0" fontId="24" fillId="0" borderId="0" xfId="0" applyFont="1"/>
    <xf numFmtId="0" fontId="23" fillId="4" borderId="0" xfId="0" applyFont="1" applyFill="1" applyAlignment="1">
      <alignment horizontal="left" wrapText="1"/>
    </xf>
    <xf numFmtId="3" fontId="13" fillId="0" borderId="0" xfId="2" applyNumberFormat="1" applyFont="1"/>
    <xf numFmtId="9" fontId="13" fillId="4" borderId="0" xfId="2" applyNumberFormat="1" applyFont="1" applyFill="1"/>
    <xf numFmtId="6" fontId="13" fillId="4" borderId="0" xfId="2" applyNumberFormat="1" applyFont="1" applyFill="1"/>
    <xf numFmtId="38" fontId="13" fillId="4" borderId="0" xfId="2" applyNumberFormat="1" applyFont="1" applyFill="1"/>
    <xf numFmtId="0" fontId="13" fillId="4" borderId="0" xfId="2" applyFont="1" applyFill="1" applyAlignment="1">
      <alignment horizontal="center"/>
    </xf>
    <xf numFmtId="0" fontId="12" fillId="4" borderId="0" xfId="2" applyFont="1" applyFill="1" applyAlignment="1">
      <alignment horizontal="center"/>
    </xf>
    <xf numFmtId="0" fontId="12" fillId="4" borderId="0" xfId="2" applyFont="1" applyFill="1"/>
    <xf numFmtId="170" fontId="13" fillId="0" borderId="0" xfId="2" applyNumberFormat="1" applyFont="1"/>
    <xf numFmtId="0" fontId="26" fillId="0" borderId="0" xfId="0" applyFont="1"/>
    <xf numFmtId="38" fontId="26" fillId="0" borderId="0" xfId="0" applyNumberFormat="1" applyFont="1"/>
    <xf numFmtId="167" fontId="26" fillId="0" borderId="0" xfId="0" applyNumberFormat="1" applyFont="1"/>
    <xf numFmtId="170" fontId="26" fillId="0" borderId="0" xfId="0" applyNumberFormat="1" applyFont="1"/>
    <xf numFmtId="37" fontId="26" fillId="0" borderId="0" xfId="4" applyNumberFormat="1" applyFont="1"/>
    <xf numFmtId="2" fontId="26" fillId="0" borderId="0" xfId="0" applyNumberFormat="1" applyFont="1"/>
    <xf numFmtId="3" fontId="26" fillId="0" borderId="0" xfId="0" applyNumberFormat="1" applyFont="1"/>
    <xf numFmtId="0" fontId="28" fillId="0" borderId="0" xfId="0" applyFont="1"/>
    <xf numFmtId="3" fontId="28" fillId="0" borderId="0" xfId="0" applyNumberFormat="1" applyFont="1"/>
    <xf numFmtId="3" fontId="12" fillId="0" borderId="0" xfId="2" applyNumberFormat="1" applyFont="1"/>
    <xf numFmtId="1" fontId="12" fillId="0" borderId="0" xfId="2" applyNumberFormat="1" applyFont="1"/>
    <xf numFmtId="6" fontId="12" fillId="0" borderId="0" xfId="2" applyNumberFormat="1" applyFont="1"/>
    <xf numFmtId="0" fontId="17" fillId="0" borderId="0" xfId="5" applyFont="1"/>
    <xf numFmtId="0" fontId="19" fillId="0" borderId="0" xfId="0" applyFont="1"/>
    <xf numFmtId="9" fontId="12" fillId="0" borderId="0" xfId="2" applyNumberFormat="1" applyFont="1"/>
    <xf numFmtId="6" fontId="20" fillId="4" borderId="0" xfId="2" applyNumberFormat="1" applyFont="1" applyFill="1"/>
    <xf numFmtId="3" fontId="20" fillId="4" borderId="0" xfId="2" applyNumberFormat="1" applyFont="1" applyFill="1"/>
    <xf numFmtId="8" fontId="20" fillId="4" borderId="0" xfId="2" applyNumberFormat="1" applyFont="1" applyFill="1"/>
    <xf numFmtId="170" fontId="12" fillId="0" borderId="0" xfId="2" applyNumberFormat="1" applyFont="1"/>
    <xf numFmtId="164" fontId="0" fillId="4" borderId="0" xfId="0" applyNumberFormat="1" applyFill="1"/>
    <xf numFmtId="0" fontId="26" fillId="0" borderId="0" xfId="0" applyFont="1" applyAlignment="1">
      <alignment horizontal="center"/>
    </xf>
    <xf numFmtId="0" fontId="0" fillId="0" borderId="0" xfId="0" applyAlignment="1">
      <alignment horizontal="center"/>
    </xf>
    <xf numFmtId="0" fontId="1" fillId="4" borderId="0" xfId="0" applyFont="1" applyFill="1" applyAlignment="1">
      <alignment horizontal="left" wrapText="1"/>
    </xf>
    <xf numFmtId="9" fontId="26" fillId="0" borderId="0" xfId="6" applyFont="1"/>
    <xf numFmtId="10" fontId="26" fillId="0" borderId="0" xfId="6" applyNumberFormat="1" applyFont="1"/>
    <xf numFmtId="6" fontId="26" fillId="0" borderId="0" xfId="0" applyNumberFormat="1" applyFont="1"/>
    <xf numFmtId="8" fontId="26" fillId="0" borderId="0" xfId="0" applyNumberFormat="1" applyFont="1"/>
    <xf numFmtId="164" fontId="0" fillId="4" borderId="0" xfId="0" applyNumberFormat="1" applyFont="1" applyFill="1" applyAlignment="1">
      <alignment horizontal="left" wrapText="1"/>
    </xf>
    <xf numFmtId="0" fontId="31" fillId="0" borderId="0" xfId="0" applyFont="1"/>
    <xf numFmtId="0" fontId="27" fillId="0" borderId="0" xfId="5"/>
    <xf numFmtId="10" fontId="26" fillId="0" borderId="0" xfId="0" applyNumberFormat="1" applyFont="1"/>
    <xf numFmtId="0" fontId="23" fillId="0" borderId="0" xfId="0" applyFont="1" applyAlignment="1">
      <alignment horizontal="left" wrapText="1"/>
    </xf>
    <xf numFmtId="167" fontId="29" fillId="0" borderId="0" xfId="0" applyNumberFormat="1" applyFont="1"/>
    <xf numFmtId="10" fontId="29" fillId="0" borderId="0" xfId="6" applyNumberFormat="1" applyFont="1"/>
    <xf numFmtId="170" fontId="29" fillId="0" borderId="0" xfId="0" applyNumberFormat="1" applyFont="1" applyAlignment="1">
      <alignment horizontal="right"/>
    </xf>
    <xf numFmtId="171" fontId="26" fillId="0" borderId="0" xfId="4" applyNumberFormat="1" applyFont="1"/>
    <xf numFmtId="43" fontId="26" fillId="0" borderId="0" xfId="4" applyFont="1"/>
    <xf numFmtId="171" fontId="0" fillId="0" borderId="0" xfId="4" applyNumberFormat="1" applyFont="1"/>
    <xf numFmtId="172" fontId="0" fillId="4" borderId="0" xfId="7" applyNumberFormat="1" applyFont="1" applyFill="1"/>
    <xf numFmtId="0" fontId="0" fillId="0" borderId="0" xfId="0" applyAlignment="1">
      <alignment horizontal="right"/>
    </xf>
    <xf numFmtId="171" fontId="0" fillId="4" borderId="0" xfId="4" applyNumberFormat="1" applyFont="1" applyFill="1"/>
    <xf numFmtId="170" fontId="0" fillId="4" borderId="0" xfId="0" applyNumberFormat="1" applyFill="1"/>
    <xf numFmtId="170" fontId="35" fillId="0" borderId="0" xfId="0" applyNumberFormat="1" applyFont="1"/>
    <xf numFmtId="167" fontId="29" fillId="5" borderId="0" xfId="0" applyNumberFormat="1" applyFont="1" applyFill="1"/>
    <xf numFmtId="167" fontId="36" fillId="0" borderId="0" xfId="5" applyNumberFormat="1" applyFont="1"/>
    <xf numFmtId="5" fontId="26" fillId="0" borderId="0" xfId="4" applyNumberFormat="1" applyFont="1" applyAlignment="1">
      <alignment horizontal="center"/>
    </xf>
    <xf numFmtId="173" fontId="39" fillId="0" borderId="0" xfId="8" applyNumberFormat="1" applyFont="1" applyFill="1" applyBorder="1" applyAlignment="1" applyProtection="1">
      <alignment horizontal="left"/>
    </xf>
    <xf numFmtId="0" fontId="38" fillId="0" borderId="0" xfId="8" applyFont="1" applyFill="1" applyBorder="1"/>
    <xf numFmtId="173" fontId="8" fillId="0" borderId="0" xfId="8" applyNumberFormat="1" applyFont="1" applyFill="1" applyBorder="1" applyAlignment="1" applyProtection="1">
      <alignment vertical="top" wrapText="1"/>
    </xf>
    <xf numFmtId="0" fontId="8" fillId="4" borderId="0" xfId="8" applyFont="1" applyFill="1" applyAlignment="1">
      <alignment vertical="top" wrapText="1"/>
    </xf>
    <xf numFmtId="0" fontId="8" fillId="0" borderId="0" xfId="8" applyFont="1" applyAlignment="1">
      <alignment vertical="top" wrapText="1"/>
    </xf>
    <xf numFmtId="0" fontId="8" fillId="2" borderId="0" xfId="8" applyFont="1" applyFill="1" applyAlignment="1">
      <alignment vertical="top" wrapText="1"/>
    </xf>
    <xf numFmtId="0" fontId="8" fillId="0" borderId="0" xfId="8" applyFont="1" applyFill="1" applyBorder="1" applyAlignment="1">
      <alignment vertical="top"/>
    </xf>
    <xf numFmtId="173" fontId="8" fillId="0" borderId="0" xfId="8" applyNumberFormat="1" applyFont="1" applyFill="1" applyBorder="1" applyAlignment="1" applyProtection="1"/>
    <xf numFmtId="0" fontId="8" fillId="0" borderId="0" xfId="8" applyFont="1" applyAlignment="1"/>
    <xf numFmtId="0" fontId="8" fillId="2" borderId="0" xfId="8" applyFont="1" applyFill="1" applyAlignment="1"/>
    <xf numFmtId="0" fontId="8" fillId="4" borderId="0" xfId="8" applyFont="1" applyFill="1" applyAlignment="1"/>
    <xf numFmtId="0" fontId="38" fillId="0" borderId="0" xfId="8"/>
    <xf numFmtId="0" fontId="8" fillId="0" borderId="0" xfId="8" applyFont="1" applyFill="1" applyBorder="1" applyAlignment="1"/>
    <xf numFmtId="0" fontId="8" fillId="0" borderId="0" xfId="8" applyNumberFormat="1" applyFont="1" applyFill="1" applyBorder="1" applyAlignment="1" applyProtection="1">
      <alignment wrapText="1"/>
    </xf>
    <xf numFmtId="0" fontId="8" fillId="2" borderId="0" xfId="8" applyNumberFormat="1" applyFont="1" applyFill="1" applyBorder="1" applyAlignment="1" applyProtection="1">
      <alignment wrapText="1"/>
    </xf>
    <xf numFmtId="0" fontId="8" fillId="4" borderId="0" xfId="8" applyNumberFormat="1" applyFont="1" applyFill="1" applyBorder="1" applyAlignment="1" applyProtection="1">
      <alignment wrapText="1"/>
    </xf>
    <xf numFmtId="173" fontId="8" fillId="0" borderId="0" xfId="8" applyNumberFormat="1" applyFont="1" applyFill="1" applyBorder="1" applyAlignment="1"/>
    <xf numFmtId="0" fontId="39" fillId="0" borderId="0" xfId="8" applyFont="1" applyFill="1" applyBorder="1" applyAlignment="1" applyProtection="1">
      <alignment wrapText="1"/>
    </xf>
    <xf numFmtId="0" fontId="8" fillId="0" borderId="0" xfId="8" applyFont="1" applyFill="1" applyBorder="1" applyAlignment="1" applyProtection="1">
      <alignment wrapText="1"/>
    </xf>
    <xf numFmtId="0" fontId="8" fillId="2" borderId="0" xfId="8" applyFont="1" applyFill="1" applyBorder="1" applyAlignment="1" applyProtection="1">
      <alignment wrapText="1"/>
    </xf>
    <xf numFmtId="0" fontId="8" fillId="4" borderId="0" xfId="8" applyFont="1" applyFill="1" applyBorder="1" applyAlignment="1" applyProtection="1">
      <alignment wrapText="1"/>
    </xf>
    <xf numFmtId="0" fontId="8" fillId="0" borderId="0" xfId="8" applyNumberFormat="1" applyFont="1" applyFill="1" applyBorder="1" applyAlignment="1" applyProtection="1"/>
    <xf numFmtId="0" fontId="8" fillId="2" borderId="0" xfId="8" applyNumberFormat="1" applyFont="1" applyFill="1" applyBorder="1" applyAlignment="1" applyProtection="1"/>
    <xf numFmtId="0" fontId="8" fillId="4" borderId="0" xfId="8" applyNumberFormat="1" applyFont="1" applyFill="1" applyBorder="1" applyAlignment="1" applyProtection="1"/>
    <xf numFmtId="0" fontId="8" fillId="0" borderId="0" xfId="8" applyFont="1" applyFill="1" applyBorder="1" applyAlignment="1" applyProtection="1">
      <alignment horizontal="center"/>
    </xf>
    <xf numFmtId="0" fontId="8" fillId="0" borderId="0" xfId="8" applyFont="1" applyFill="1" applyBorder="1"/>
    <xf numFmtId="0" fontId="8" fillId="2" borderId="0" xfId="8" applyFont="1" applyFill="1" applyBorder="1" applyAlignment="1"/>
    <xf numFmtId="0" fontId="8" fillId="4" borderId="0" xfId="8" applyFont="1" applyFill="1" applyBorder="1" applyAlignment="1"/>
    <xf numFmtId="173" fontId="8" fillId="0" borderId="0" xfId="8" applyNumberFormat="1" applyFont="1" applyFill="1" applyBorder="1" applyAlignment="1">
      <alignment wrapText="1"/>
    </xf>
    <xf numFmtId="165" fontId="8" fillId="0" borderId="0" xfId="8" applyNumberFormat="1" applyFont="1" applyBorder="1" applyAlignment="1">
      <alignment horizontal="left"/>
    </xf>
    <xf numFmtId="165" fontId="8" fillId="2" borderId="0" xfId="8" applyNumberFormat="1" applyFont="1" applyFill="1" applyBorder="1" applyAlignment="1">
      <alignment horizontal="left"/>
    </xf>
    <xf numFmtId="165" fontId="8" fillId="4" borderId="0" xfId="8" applyNumberFormat="1" applyFont="1" applyFill="1" applyBorder="1" applyAlignment="1">
      <alignment horizontal="left"/>
    </xf>
    <xf numFmtId="0" fontId="8" fillId="0" borderId="0" xfId="8" applyFont="1" applyFill="1" applyBorder="1" applyAlignment="1" applyProtection="1"/>
    <xf numFmtId="0" fontId="38" fillId="0" borderId="0" xfId="8" applyFont="1" applyFill="1" applyBorder="1" applyAlignment="1">
      <alignment horizontal="left"/>
    </xf>
    <xf numFmtId="173" fontId="8" fillId="0" borderId="0" xfId="8" applyNumberFormat="1" applyFont="1" applyBorder="1" applyAlignment="1">
      <alignment horizontal="left"/>
    </xf>
    <xf numFmtId="165" fontId="39" fillId="4" borderId="0" xfId="8" applyNumberFormat="1" applyFont="1" applyFill="1" applyBorder="1" applyAlignment="1">
      <alignment horizontal="left"/>
    </xf>
    <xf numFmtId="0" fontId="8" fillId="0" borderId="0" xfId="8" applyFont="1" applyFill="1" applyBorder="1" applyAlignment="1">
      <alignment horizontal="left"/>
    </xf>
    <xf numFmtId="0" fontId="8" fillId="0" borderId="0" xfId="8" applyFont="1"/>
    <xf numFmtId="0" fontId="8" fillId="4" borderId="0" xfId="8" applyFont="1" applyFill="1"/>
    <xf numFmtId="173" fontId="8" fillId="0" borderId="0" xfId="8" applyNumberFormat="1" applyFont="1" applyFill="1" applyBorder="1" applyAlignment="1" applyProtection="1">
      <alignment horizontal="right"/>
    </xf>
    <xf numFmtId="2" fontId="8" fillId="0" borderId="0" xfId="8" applyNumberFormat="1" applyFont="1" applyFill="1" applyBorder="1" applyAlignment="1">
      <alignment horizontal="right"/>
    </xf>
    <xf numFmtId="2" fontId="8" fillId="0" borderId="0" xfId="8" applyNumberFormat="1" applyFont="1" applyAlignment="1">
      <alignment horizontal="right"/>
    </xf>
    <xf numFmtId="2" fontId="39" fillId="4" borderId="0" xfId="8" applyNumberFormat="1" applyFont="1" applyFill="1" applyBorder="1" applyAlignment="1">
      <alignment horizontal="right"/>
    </xf>
    <xf numFmtId="2" fontId="8" fillId="2" borderId="0" xfId="8" applyNumberFormat="1" applyFont="1" applyFill="1" applyBorder="1" applyAlignment="1">
      <alignment horizontal="right"/>
    </xf>
    <xf numFmtId="2" fontId="8" fillId="4" borderId="0" xfId="8" applyNumberFormat="1" applyFont="1" applyFill="1" applyBorder="1" applyAlignment="1">
      <alignment horizontal="right"/>
    </xf>
    <xf numFmtId="173" fontId="38" fillId="0" borderId="0" xfId="8" applyNumberFormat="1" applyFont="1" applyFill="1" applyBorder="1"/>
    <xf numFmtId="2" fontId="38" fillId="0" borderId="0" xfId="8" applyNumberFormat="1" applyFont="1" applyFill="1" applyBorder="1"/>
    <xf numFmtId="171" fontId="29" fillId="4" borderId="0" xfId="4" applyNumberFormat="1" applyFont="1" applyFill="1"/>
    <xf numFmtId="167" fontId="26" fillId="0" borderId="0" xfId="0" applyNumberFormat="1" applyFont="1" applyAlignment="1">
      <alignment horizontal="center"/>
    </xf>
    <xf numFmtId="5" fontId="29" fillId="0" borderId="0" xfId="0" applyNumberFormat="1" applyFont="1"/>
    <xf numFmtId="167" fontId="35" fillId="0" borderId="0" xfId="0" applyNumberFormat="1" applyFont="1"/>
    <xf numFmtId="174" fontId="37" fillId="0" borderId="0" xfId="5" applyNumberFormat="1" applyFont="1"/>
    <xf numFmtId="174" fontId="13" fillId="4" borderId="0" xfId="2" applyNumberFormat="1" applyFont="1" applyFill="1" applyAlignment="1">
      <alignment horizontal="center"/>
    </xf>
    <xf numFmtId="8" fontId="13" fillId="4" borderId="0" xfId="2" applyNumberFormat="1" applyFont="1" applyFill="1"/>
    <xf numFmtId="174" fontId="0" fillId="0" borderId="0" xfId="0" applyNumberFormat="1"/>
    <xf numFmtId="10" fontId="26" fillId="4" borderId="0" xfId="6" applyNumberFormat="1" applyFont="1" applyFill="1"/>
    <xf numFmtId="3" fontId="29" fillId="2" borderId="0" xfId="0" applyNumberFormat="1" applyFont="1" applyFill="1"/>
    <xf numFmtId="167" fontId="40" fillId="0" borderId="0" xfId="0" applyNumberFormat="1" applyFont="1" applyAlignment="1">
      <alignment horizontal="center"/>
    </xf>
    <xf numFmtId="0" fontId="40" fillId="0" borderId="0" xfId="0" applyFont="1"/>
    <xf numFmtId="6" fontId="35" fillId="0" borderId="0" xfId="0" applyNumberFormat="1" applyFont="1"/>
    <xf numFmtId="0" fontId="26" fillId="0" borderId="0" xfId="0" applyFont="1" applyAlignment="1">
      <alignment horizontal="right"/>
    </xf>
    <xf numFmtId="10" fontId="26" fillId="0" borderId="0" xfId="0" applyNumberFormat="1" applyFont="1" applyAlignment="1">
      <alignment horizontal="right"/>
    </xf>
    <xf numFmtId="6" fontId="29" fillId="0" borderId="0" xfId="0" applyNumberFormat="1" applyFont="1"/>
    <xf numFmtId="0" fontId="41" fillId="0" borderId="0" xfId="0" applyFont="1"/>
    <xf numFmtId="167" fontId="26" fillId="0" borderId="0" xfId="0" applyNumberFormat="1" applyFont="1" applyAlignment="1"/>
    <xf numFmtId="0" fontId="26" fillId="0" borderId="0" xfId="0" applyFont="1" applyAlignment="1"/>
    <xf numFmtId="167" fontId="35" fillId="0" borderId="0" xfId="0" applyNumberFormat="1" applyFont="1" applyAlignment="1"/>
    <xf numFmtId="6" fontId="40" fillId="0" borderId="0" xfId="0" applyNumberFormat="1" applyFont="1"/>
    <xf numFmtId="6" fontId="35" fillId="0" borderId="0" xfId="0" applyNumberFormat="1" applyFont="1" applyAlignment="1">
      <alignment horizontal="right"/>
    </xf>
    <xf numFmtId="6" fontId="40" fillId="0" borderId="0" xfId="0" applyNumberFormat="1" applyFont="1" applyAlignment="1"/>
    <xf numFmtId="6" fontId="41" fillId="0" borderId="0" xfId="6" applyNumberFormat="1" applyFont="1"/>
    <xf numFmtId="0" fontId="12" fillId="0" borderId="0" xfId="2" applyFont="1" applyAlignment="1">
      <alignment wrapText="1"/>
    </xf>
    <xf numFmtId="0" fontId="11" fillId="0" borderId="0" xfId="2" applyAlignment="1"/>
  </cellXfs>
  <cellStyles count="9">
    <cellStyle name="Comma" xfId="4" builtinId="3"/>
    <cellStyle name="Currency" xfId="7" builtinId="4"/>
    <cellStyle name="Hyperlink" xfId="5" builtinId="8"/>
    <cellStyle name="Hyperlink 2" xfId="1"/>
    <cellStyle name="Normal" xfId="0" builtinId="0"/>
    <cellStyle name="Normal 2" xfId="2"/>
    <cellStyle name="Normal 3" xfId="8"/>
    <cellStyle name="Percent" xfId="6" builtinId="5"/>
    <cellStyle name="Percent 2" xfId="3"/>
  </cellStyles>
  <dxfs count="1127">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28</xdr:col>
      <xdr:colOff>762000</xdr:colOff>
      <xdr:row>121</xdr:row>
      <xdr:rowOff>76200</xdr:rowOff>
    </xdr:from>
    <xdr:to>
      <xdr:col>29</xdr:col>
      <xdr:colOff>904875</xdr:colOff>
      <xdr:row>126</xdr:row>
      <xdr:rowOff>66675</xdr:rowOff>
    </xdr:to>
    <xdr:sp macro="" textlink="">
      <xdr:nvSpPr>
        <xdr:cNvPr id="2" name="Text Box 107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3" name="Text Box 108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4" name="Text Box 108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5" name="Text Box 108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6" name="Text Box 108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 name="Text Box 1085"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 name="Text Box 1086"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9" name="Text Box 108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8" name="Text Box 8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9" name="Text Box 88"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20" name="Text Box 87"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21" name="Text Box 86"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22" name="Text Box 85"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23" name="Text Box 84"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24" name="Text Box 83"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25" name="Text Box 82"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26" name="Text Box 81"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27" name="Text Box 8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28" name="Text Box 79"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29" name="Text Box 78"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30" name="Text Box 77"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31" name="Text Box 76"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32" name="Text Box 75"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33" name="Text Box 74"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34" name="Text Box 73"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35" name="Text Box 72"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36" name="Text Box 7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37" name="Text Box 70"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38" name="Text Box 69"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39" name="Text Box 68"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40" name="Text Box 67"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41" name="Text Box 66"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42" name="Text Box 6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43" name="Text Box 6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44" name="Text Box 6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45" name="Text Box 6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46" name="Text Box 6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47" name="Text Box 6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48" name="Text Box 5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49" name="Text Box 5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50" name="Text Box 5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51" name="Text Box 5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52" name="Text Box 5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53" name="Text Box 5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54" name="Text Box 5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55" name="Text Box 5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56" name="Text Box 5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57" name="Text Box 5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58" name="Text Box 4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59" name="Text Box 48"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60" name="Text Box 47"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61" name="Text Box 46"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62" name="Text Box 45"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63" name="Text Box 44"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64" name="Text Box 43"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65" name="Text Box 42"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66" name="Text Box 41"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67" name="Text Box 4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68" name="Text Box 39"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69" name="Text Box 38"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70" name="Text Box 37"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1" name="Text Box 36"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72" name="Text Box 35"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73" name="Text Box 34"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74" name="Text Box 33"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75" name="Text Box 32"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76" name="Text Box 3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77" name="Text Box 30"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78" name="Text Box 29"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9" name="Text Box 28"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0" name="Text Box 27"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81" name="Text Box 26"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82" name="Text Box 2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83" name="Text Box 2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84" name="Text Box 2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85" name="Text Box 2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86" name="Text Box 2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87" name="Text Box 2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8" name="Text Box 1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89" name="Text Box 1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9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9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9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9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9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9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9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9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98" name="Text Box 2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99" name="Text Box 2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00" name="Text Box 2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01" name="Text Box 2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02" name="Text Box 2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03" name="Text Box 2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04" name="Text Box 1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05" name="Text Box 1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06"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07"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08"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09"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10"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11"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12"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13"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14"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15"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16"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17"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18"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19"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20"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21"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22"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23"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24"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25"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26"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27"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28"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29"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3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3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3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3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3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3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3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3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38"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39"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40"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41"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42"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43"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44"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45"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46"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47"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48"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49"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50"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51"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52"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53"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54" name="Text Box 3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55" name="Text Box 3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56" name="Text Box 3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57" name="Text Box 3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58" name="Text Box 3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59" name="Text Box 3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60" name="Text Box 3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61" name="Text Box 2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62" name="Text Box 2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63" name="Text Box 2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64" name="Text Box 2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65" name="Text Box 2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66" name="Text Box 2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67" name="Text Box 2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68" name="Text Box 2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69" name="Text Box 2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70" name="Text Box 2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71" name="Text Box 1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72" name="Text Box 1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73" name="Text Box 1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74" name="Text Box 1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75"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76"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77"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78"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79"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80"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81"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82" name="Text Box 2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83" name="Text Box 2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84" name="Text Box 2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85" name="Text Box 1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86" name="Text Box 1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87" name="Text Box 1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88" name="Text Box 1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89"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90"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91"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92"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93"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94"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95"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96"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97"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98"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99"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0"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1"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02"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25" name="Text Box 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38"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37"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36"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35"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34"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33"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39"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24"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26"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27"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28"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29"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30"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53"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52"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1"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0"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49"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48"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47"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46"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45"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44"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43"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42"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41"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40"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31"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32"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4"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5"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03"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4"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5"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51" name="Text Box 12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50" name="Text Box 12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49" name="Text Box 12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48" name="Text Box 12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47" name="Text Box 12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46" name="Text Box 12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45" name="Text Box 12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44" name="Text Box 12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43" name="Text Box 11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42" name="Text Box 11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41" name="Text Box 11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40" name="Text Box 11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39" name="Text Box 11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38" name="Text Box 11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37" name="Text Box 11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36" name="Text Box 11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35" name="Text Box 11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34" name="Text Box 11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33" name="Text Box 10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32" name="Text Box 10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31" name="Text Box 10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30" name="Text Box 10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29" name="Text Box 10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28" name="Text Box 10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27" name="Text Box 10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26" name="Text Box 10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25" name="Text Box 10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24" name="Text Box 10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23" name="Text Box 9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22" name="Text Box 9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21" name="Text Box 9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20" name="Text Box 9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19" name="Text Box 9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18" name="Text Box 9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17" name="Text Box 9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16" name="Text Box 9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15" name="Text Box 9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14" name="Text Box 9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13" name="Text Box 8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12" name="Text Box 8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11" name="Text Box 8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10" name="Text Box 8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09" name="Text Box 8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08" name="Text Box 8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07" name="Text Box 8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06" name="Text Box 8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05" name="Text Box 8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04" name="Text Box 8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03" name="Text Box 7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02" name="Text Box 78"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01" name="Text Box 77"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00" name="Text Box 76"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99" name="Text Box 75"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98" name="Text Box 74"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97" name="Text Box 73"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96" name="Text Box 72"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95" name="Text Box 7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94" name="Text Box 70"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93" name="Text Box 69"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92" name="Text Box 68"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91" name="Text Box 67"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90" name="Text Box 66"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89" name="Text Box 65"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88" name="Text Box 64"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87" name="Text Box 63"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86" name="Text Box 62"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85" name="Text Box 61"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84" name="Text Box 60"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83" name="Text Box 59"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82" name="Text Box 58"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81" name="Text Box 5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80" name="Text Box 5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79" name="Text Box 5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78" name="Text Box 5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77" name="Text Box 5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76" name="Text Box 5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75" name="Text Box 5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74" name="Text Box 5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73" name="Text Box 4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72" name="Text Box 4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71" name="Text Box 4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70" name="Text Box 4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69" name="Text Box 4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68" name="Text Box 4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67"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66"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65"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64"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63"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62"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61"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60"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59"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8"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7"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56"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6"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7"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08"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09"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210"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211"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12"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13"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14"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15"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16"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217"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218"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19"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20"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21"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22"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23"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5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5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5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5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5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57" name="Text Box 78"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58" name="Text Box 77"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59" name="Text Box 76"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60" name="Text Box 75"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61" name="Text Box 74"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62" name="Text Box 73"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63" name="Text Box 72"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64" name="Text Box 7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65" name="Text Box 70"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66" name="Text Box 69"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67" name="Text Box 68"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68" name="Text Box 67"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69" name="Text Box 66"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70" name="Text Box 65"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71" name="Text Box 64"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72" name="Text Box 63"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73" name="Text Box 62"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74" name="Text Box 61"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75" name="Text Box 60"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76" name="Text Box 59"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77" name="Text Box 58"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78" name="Text Box 5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79" name="Text Box 5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80" name="Text Box 5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81" name="Text Box 5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82" name="Text Box 5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83" name="Text Box 5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84" name="Text Box 5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85" name="Text Box 5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86" name="Text Box 4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87" name="Text Box 4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88" name="Text Box 4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89" name="Text Box 4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90" name="Text Box 4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91" name="Text Box 4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92"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93"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94"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95"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96"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97"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98"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99"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00"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01"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02"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03"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04"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05"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06"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07"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08"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09"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10"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11"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12"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13"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14"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15"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16"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17"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18"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19"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20"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21"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2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2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2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2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2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27"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28"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29"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30"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31"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32"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33"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34"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35"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36"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37"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38"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39"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40"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41"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42"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43"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44"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45"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46"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47"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48"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49"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50"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51"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52"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53"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54"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55"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56"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57"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58"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59"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60"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61"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62"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63"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64"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65"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66"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67"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68"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69"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70"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71"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72"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73"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74"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75"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76"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77"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78"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79"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80"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81"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82"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83"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84"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85"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86"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87"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88"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89"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90"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91"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9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9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9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9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9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finder.com.au/understanding-what-cash-advance-interest-rates-ar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ratecity.com.au/credit-cards/news/worrying-trend-australia-s-credit-card-debt-rises-3rd-month-row" TargetMode="External"/><Relationship Id="rId7" Type="http://schemas.openxmlformats.org/officeDocument/2006/relationships/printerSettings" Target="../printerSettings/printerSettings2.bin"/><Relationship Id="rId2" Type="http://schemas.openxmlformats.org/officeDocument/2006/relationships/hyperlink" Target="https://mozo.com.au/media-room/crushing-credit-card-debt-feb2022" TargetMode="External"/><Relationship Id="rId1" Type="http://schemas.openxmlformats.org/officeDocument/2006/relationships/hyperlink" Target="https://takeatumble.com.au/finance/credit-card-statistics/" TargetMode="External"/><Relationship Id="rId6" Type="http://schemas.openxmlformats.org/officeDocument/2006/relationships/hyperlink" Target="https://www.finder.com.au/credit-cards/credit-card-statistics" TargetMode="External"/><Relationship Id="rId5" Type="http://schemas.openxmlformats.org/officeDocument/2006/relationships/hyperlink" Target="https://www.finder.com.au/credit-cards/credit-card-statistics" TargetMode="External"/><Relationship Id="rId4" Type="http://schemas.openxmlformats.org/officeDocument/2006/relationships/hyperlink" Target="https://finty.com/au/credit-cards/sta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www.rba.gov.au/statistics/tables/hist-series-break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1"/>
  <sheetViews>
    <sheetView workbookViewId="0">
      <selection activeCell="A22" sqref="A22"/>
    </sheetView>
  </sheetViews>
  <sheetFormatPr defaultRowHeight="15.75"/>
  <cols>
    <col min="1" max="1" width="92.85546875" customWidth="1"/>
    <col min="2" max="2" width="22.140625" style="88" customWidth="1"/>
    <col min="3" max="3" width="16.7109375" style="88" customWidth="1"/>
    <col min="4" max="4" width="10.5703125" style="109" customWidth="1"/>
    <col min="5" max="5" width="18.85546875" style="109" customWidth="1"/>
    <col min="6" max="6" width="15.5703125" customWidth="1"/>
  </cols>
  <sheetData>
    <row r="1" spans="1:16">
      <c r="A1" s="88" t="s">
        <v>315</v>
      </c>
      <c r="B1" s="94">
        <f>KeyCreditCardStats!F22</f>
        <v>13173498</v>
      </c>
      <c r="C1" s="88" t="s">
        <v>316</v>
      </c>
      <c r="D1" s="108"/>
      <c r="E1" s="108"/>
      <c r="F1" s="88"/>
      <c r="G1" s="88"/>
      <c r="H1" s="88"/>
      <c r="I1" s="88"/>
      <c r="J1" s="88"/>
      <c r="K1" s="88"/>
      <c r="L1" s="88"/>
      <c r="M1" s="88"/>
      <c r="N1" s="88"/>
      <c r="O1" s="88"/>
      <c r="P1" s="88"/>
    </row>
    <row r="2" spans="1:16">
      <c r="A2" s="88" t="s">
        <v>285</v>
      </c>
      <c r="B2" s="94">
        <f>KeyCreditCardStats!F46</f>
        <v>13259647</v>
      </c>
      <c r="C2" s="88" t="s">
        <v>283</v>
      </c>
      <c r="D2" s="108"/>
      <c r="E2" s="108"/>
      <c r="F2" s="88"/>
      <c r="G2" s="88"/>
      <c r="H2" s="88"/>
      <c r="I2" s="88"/>
      <c r="J2" s="88"/>
      <c r="K2" s="88"/>
      <c r="L2" s="88"/>
      <c r="M2" s="88"/>
      <c r="N2" s="88"/>
      <c r="O2" s="88"/>
      <c r="P2" s="88"/>
    </row>
    <row r="3" spans="1:16">
      <c r="A3" s="88" t="s">
        <v>284</v>
      </c>
      <c r="B3" s="89">
        <f>KeyCreditCardStats!F12</f>
        <v>12400000</v>
      </c>
      <c r="C3" s="88" t="s">
        <v>267</v>
      </c>
      <c r="D3" s="108"/>
      <c r="E3" s="108"/>
      <c r="F3" s="88"/>
      <c r="G3" s="88"/>
      <c r="H3" s="88"/>
      <c r="I3" s="88"/>
      <c r="J3" s="88"/>
      <c r="K3" s="88"/>
      <c r="L3" s="88"/>
      <c r="M3" s="88"/>
      <c r="N3" s="88"/>
      <c r="O3" s="88"/>
      <c r="P3" s="88"/>
    </row>
    <row r="4" spans="1:16">
      <c r="A4" s="88" t="s">
        <v>298</v>
      </c>
      <c r="B4" s="89">
        <f>SUM('c01hist.xlsx Data'!B453:B464)*1000</f>
        <v>13505429.880742909</v>
      </c>
      <c r="D4" s="108" t="s">
        <v>199</v>
      </c>
      <c r="E4" s="108"/>
      <c r="F4" s="88"/>
      <c r="G4" s="88"/>
      <c r="H4" s="88"/>
      <c r="I4" s="88"/>
      <c r="J4" s="88"/>
      <c r="K4" s="88"/>
      <c r="L4" s="88"/>
      <c r="M4" s="88"/>
      <c r="N4" s="88"/>
      <c r="O4" s="88"/>
      <c r="P4" s="88"/>
    </row>
    <row r="5" spans="1:16">
      <c r="A5" s="88" t="s">
        <v>299</v>
      </c>
      <c r="B5" s="113">
        <f>SUM('c01hist.xlsx Data'!C453:C464)*1000000</f>
        <v>5079735886.3941908</v>
      </c>
      <c r="C5" s="88" t="s">
        <v>300</v>
      </c>
      <c r="D5" s="108" t="s">
        <v>202</v>
      </c>
      <c r="E5" s="108"/>
      <c r="F5" s="88"/>
      <c r="G5" s="88"/>
      <c r="H5" s="88"/>
      <c r="I5" s="88"/>
      <c r="J5" s="88"/>
      <c r="K5" s="88"/>
      <c r="L5" s="88"/>
      <c r="M5" s="88"/>
      <c r="N5" s="88"/>
      <c r="O5" s="88"/>
      <c r="P5" s="88"/>
    </row>
    <row r="6" spans="1:16">
      <c r="A6" s="88" t="s">
        <v>301</v>
      </c>
      <c r="B6" s="114">
        <f>B5/B4</f>
        <v>376.12544963394856</v>
      </c>
      <c r="D6" s="108" t="s">
        <v>302</v>
      </c>
      <c r="E6" s="108"/>
      <c r="F6" s="88"/>
      <c r="G6" s="88"/>
      <c r="H6" s="88"/>
      <c r="I6" s="88"/>
      <c r="J6" s="88"/>
      <c r="K6" s="88"/>
      <c r="L6" s="88"/>
      <c r="M6" s="88"/>
      <c r="N6" s="88"/>
      <c r="O6" s="88"/>
      <c r="P6" s="88"/>
    </row>
    <row r="7" spans="1:16">
      <c r="A7" s="88" t="s">
        <v>303</v>
      </c>
      <c r="B7" s="112">
        <f>B4/B10</f>
        <v>4.0810821004638245E-3</v>
      </c>
      <c r="D7" s="108" t="s">
        <v>323</v>
      </c>
      <c r="E7" s="108"/>
      <c r="F7" s="88"/>
      <c r="G7" s="88"/>
      <c r="H7" s="88"/>
      <c r="I7" s="88"/>
      <c r="J7" s="88"/>
      <c r="K7" s="88"/>
      <c r="L7" s="88"/>
      <c r="M7" s="88"/>
      <c r="N7" s="88"/>
      <c r="O7" s="88"/>
      <c r="P7" s="88"/>
    </row>
    <row r="8" spans="1:16">
      <c r="A8" s="88" t="s">
        <v>303</v>
      </c>
      <c r="B8" s="124">
        <f>SUM('c01hist.xlsx Data'!B453:B464)*1000</f>
        <v>13505429.880742909</v>
      </c>
      <c r="D8" s="108"/>
      <c r="E8" s="108"/>
      <c r="F8" s="88"/>
      <c r="G8" s="88"/>
      <c r="H8" s="88"/>
      <c r="I8" s="88"/>
      <c r="J8" s="88"/>
      <c r="K8" s="88"/>
      <c r="L8" s="88"/>
      <c r="M8" s="88"/>
      <c r="N8" s="88"/>
      <c r="O8" s="88"/>
      <c r="P8" s="88"/>
    </row>
    <row r="9" spans="1:16">
      <c r="A9" s="88" t="s">
        <v>383</v>
      </c>
      <c r="B9" s="181">
        <f>SUM('c01hist.xlsx Data'!H453:H464)*1000</f>
        <v>3295731984.232708</v>
      </c>
      <c r="D9" s="108"/>
      <c r="F9" s="133">
        <f>B9*0.1</f>
        <v>329573198.42327082</v>
      </c>
      <c r="G9" s="88"/>
      <c r="H9" s="88"/>
      <c r="I9" s="88"/>
      <c r="J9" s="88"/>
      <c r="K9" s="88"/>
      <c r="L9" s="88"/>
      <c r="M9" s="88"/>
      <c r="N9" s="88"/>
      <c r="O9" s="88"/>
      <c r="P9" s="88"/>
    </row>
    <row r="10" spans="1:16">
      <c r="A10" s="88" t="s">
        <v>333</v>
      </c>
      <c r="B10" s="190">
        <f>SUM('c01hist.xlsx Data'!N453:N464)*1000</f>
        <v>3309276693.8474445</v>
      </c>
      <c r="C10" s="88" t="s">
        <v>304</v>
      </c>
      <c r="D10" s="108" t="s">
        <v>305</v>
      </c>
      <c r="E10" s="108"/>
      <c r="F10" s="88"/>
      <c r="G10" s="88"/>
      <c r="H10" s="88"/>
      <c r="I10" s="88"/>
      <c r="J10" s="88"/>
      <c r="K10" s="88"/>
      <c r="L10" s="88"/>
      <c r="M10" s="88"/>
      <c r="N10" s="88"/>
      <c r="O10" s="88"/>
      <c r="P10" s="88"/>
    </row>
    <row r="11" spans="1:16">
      <c r="A11" s="88" t="s">
        <v>307</v>
      </c>
      <c r="B11" s="94">
        <f>SUM('c01hist.xlsx Data'!O453:O464)*1000000</f>
        <v>363421503815.78412</v>
      </c>
      <c r="C11" s="88" t="s">
        <v>332</v>
      </c>
      <c r="D11" s="108" t="s">
        <v>306</v>
      </c>
      <c r="E11" s="108"/>
      <c r="F11" s="88"/>
      <c r="G11" s="88"/>
      <c r="H11" s="88"/>
      <c r="I11" s="88"/>
      <c r="J11" s="88"/>
      <c r="K11" s="88"/>
      <c r="L11" s="88"/>
      <c r="M11" s="88"/>
      <c r="N11" s="88"/>
      <c r="O11" s="88"/>
      <c r="P11" s="88"/>
    </row>
    <row r="12" spans="1:16">
      <c r="A12" s="88" t="s">
        <v>326</v>
      </c>
      <c r="B12" s="92">
        <f>SUM('c01hist.xlsx Data'!H453:H464)*1000</f>
        <v>3295731984.232708</v>
      </c>
      <c r="C12" s="88" t="s">
        <v>269</v>
      </c>
      <c r="D12" s="108" t="s">
        <v>292</v>
      </c>
      <c r="E12" s="108"/>
      <c r="F12" s="88"/>
      <c r="G12" s="88"/>
      <c r="H12" s="88"/>
      <c r="I12" s="88"/>
      <c r="J12" s="88"/>
      <c r="K12" s="88"/>
      <c r="L12" s="88"/>
      <c r="M12" s="88"/>
      <c r="N12" s="88"/>
      <c r="O12" s="88"/>
      <c r="P12" s="88"/>
    </row>
    <row r="13" spans="1:16">
      <c r="A13" s="88" t="s">
        <v>308</v>
      </c>
      <c r="B13" s="90">
        <f>SUM('c01hist.xlsx Data'!I453:I464)*1000000</f>
        <v>358338383447.86371</v>
      </c>
      <c r="C13" s="88" t="s">
        <v>270</v>
      </c>
      <c r="D13" s="108" t="s">
        <v>293</v>
      </c>
      <c r="E13" s="108"/>
      <c r="H13" s="88"/>
      <c r="I13" s="88"/>
      <c r="J13" s="88"/>
      <c r="K13" s="88"/>
      <c r="L13" s="88"/>
      <c r="M13" s="88"/>
      <c r="N13" s="88"/>
      <c r="O13" s="88"/>
      <c r="P13" s="88"/>
    </row>
    <row r="14" spans="1:16">
      <c r="A14" s="88" t="s">
        <v>254</v>
      </c>
      <c r="B14" s="90">
        <f>'c01hist.xlsx Data'!Q464*1000000</f>
        <v>18092417277.989399</v>
      </c>
      <c r="D14" s="108" t="s">
        <v>291</v>
      </c>
      <c r="E14" s="182">
        <v>18092417277.989399</v>
      </c>
      <c r="F14" s="184">
        <f>B9*B18*0.5%</f>
        <v>1791691917.2393186</v>
      </c>
      <c r="H14" s="88"/>
      <c r="I14" s="88"/>
      <c r="J14" s="88"/>
      <c r="K14" s="88"/>
      <c r="L14" s="88"/>
      <c r="M14" s="88"/>
      <c r="N14" s="88"/>
      <c r="O14" s="88"/>
      <c r="P14" s="88"/>
    </row>
    <row r="15" spans="1:16">
      <c r="A15" s="88" t="s">
        <v>313</v>
      </c>
      <c r="B15" s="122">
        <f>B14*B21</f>
        <v>3889869714.7677207</v>
      </c>
      <c r="D15" s="108"/>
      <c r="E15" s="111" t="s">
        <v>245</v>
      </c>
      <c r="F15" s="183">
        <f>SUM(F9:F14)</f>
        <v>2121265115.6625896</v>
      </c>
      <c r="G15" s="88"/>
      <c r="H15" s="88"/>
      <c r="I15" s="88"/>
      <c r="J15" s="88"/>
      <c r="K15" s="88"/>
      <c r="L15" s="88"/>
      <c r="M15" s="88"/>
      <c r="N15" s="88"/>
      <c r="O15" s="88"/>
      <c r="P15" s="88"/>
    </row>
    <row r="16" spans="1:16">
      <c r="A16" s="88" t="s">
        <v>317</v>
      </c>
      <c r="B16" s="90">
        <f>'c01hist.xlsx Data'!R464*1000000</f>
        <v>38921852163.619102</v>
      </c>
      <c r="C16" s="88" t="s">
        <v>321</v>
      </c>
      <c r="D16" s="108" t="s">
        <v>295</v>
      </c>
      <c r="E16" s="108"/>
      <c r="F16" s="88"/>
      <c r="G16" s="88"/>
      <c r="H16" s="88"/>
      <c r="I16" s="88"/>
      <c r="J16" s="88"/>
      <c r="K16" s="88"/>
      <c r="L16" s="88"/>
      <c r="M16" s="88"/>
      <c r="N16" s="88"/>
      <c r="O16" s="88"/>
      <c r="P16" s="88"/>
    </row>
    <row r="17" spans="1:16">
      <c r="A17" s="88" t="s">
        <v>294</v>
      </c>
      <c r="B17" s="112">
        <f>B14/B16</f>
        <v>0.46483957654257474</v>
      </c>
      <c r="D17" s="108" t="s">
        <v>296</v>
      </c>
      <c r="E17" s="108"/>
      <c r="F17" s="88"/>
      <c r="G17" s="88"/>
      <c r="H17" s="88"/>
      <c r="I17" s="88"/>
      <c r="J17" s="88"/>
      <c r="K17" s="88"/>
      <c r="L17" s="88"/>
      <c r="M17" s="88"/>
      <c r="N17" s="88"/>
      <c r="O17" s="88"/>
      <c r="P17" s="88"/>
    </row>
    <row r="18" spans="1:16">
      <c r="A18" s="88" t="s">
        <v>265</v>
      </c>
      <c r="B18" s="91">
        <f>B13/B12</f>
        <v>108.72801100399244</v>
      </c>
      <c r="D18" s="108" t="s">
        <v>297</v>
      </c>
      <c r="E18" s="108"/>
      <c r="F18" s="88"/>
      <c r="G18" s="88"/>
      <c r="H18" s="88"/>
      <c r="I18" s="88"/>
      <c r="J18" s="88"/>
      <c r="K18" s="88"/>
      <c r="L18" s="88"/>
      <c r="M18" s="88"/>
      <c r="N18" s="88"/>
      <c r="O18" s="88"/>
      <c r="P18" s="88"/>
    </row>
    <row r="19" spans="1:16">
      <c r="A19" s="88" t="s">
        <v>324</v>
      </c>
      <c r="B19" s="120">
        <f>'c01hist.xlsx Data'!C464*1000000</f>
        <v>439262375.45436996</v>
      </c>
      <c r="D19" s="108"/>
      <c r="E19" s="108"/>
      <c r="F19" s="88"/>
      <c r="G19" s="88"/>
      <c r="H19" s="88"/>
      <c r="I19" s="88"/>
      <c r="J19" s="88"/>
      <c r="K19" s="88"/>
      <c r="L19" s="88"/>
      <c r="M19" s="88"/>
      <c r="N19" s="88"/>
      <c r="O19" s="88"/>
      <c r="P19" s="88"/>
    </row>
    <row r="20" spans="1:16" ht="16.5">
      <c r="A20" s="116" t="s">
        <v>325</v>
      </c>
      <c r="B20" s="121">
        <f>B19/B15</f>
        <v>0.11292470125329121</v>
      </c>
      <c r="D20" s="108"/>
      <c r="E20" s="108"/>
      <c r="F20" s="88"/>
      <c r="G20" s="88"/>
      <c r="H20" s="88"/>
      <c r="I20" s="88"/>
      <c r="J20" s="88"/>
      <c r="K20" s="88"/>
      <c r="L20" s="88"/>
      <c r="M20" s="88"/>
      <c r="N20" s="88"/>
      <c r="O20" s="88"/>
      <c r="P20" s="88"/>
    </row>
    <row r="21" spans="1:16">
      <c r="A21" s="88" t="s">
        <v>343</v>
      </c>
      <c r="B21" s="185">
        <v>0.215</v>
      </c>
      <c r="D21" s="108"/>
      <c r="E21" s="108"/>
      <c r="F21" s="88"/>
      <c r="G21" s="88"/>
      <c r="H21" s="88"/>
      <c r="I21" s="88"/>
      <c r="J21" s="88"/>
      <c r="K21" s="88"/>
      <c r="L21" s="88"/>
      <c r="M21" s="88"/>
      <c r="N21" s="88"/>
      <c r="O21" s="88"/>
      <c r="P21" s="88"/>
    </row>
    <row r="22" spans="1:16">
      <c r="A22" s="88" t="s">
        <v>344</v>
      </c>
      <c r="B22" s="132">
        <f>B14*B21</f>
        <v>3889869714.7677207</v>
      </c>
      <c r="D22" s="108"/>
      <c r="E22" s="133">
        <v>3889869714.7677207</v>
      </c>
      <c r="F22" s="88"/>
      <c r="G22" s="88"/>
      <c r="H22" s="88"/>
      <c r="I22" s="88"/>
      <c r="J22" s="88"/>
      <c r="K22" s="88"/>
      <c r="L22" s="88"/>
      <c r="M22" s="88"/>
      <c r="N22" s="88"/>
      <c r="O22" s="88"/>
      <c r="P22" s="88"/>
    </row>
    <row r="23" spans="1:16" ht="16.5">
      <c r="A23" s="116"/>
      <c r="D23" s="108"/>
      <c r="E23" s="108"/>
      <c r="F23" s="88"/>
      <c r="G23" s="88"/>
      <c r="H23" s="88"/>
      <c r="I23" s="88"/>
      <c r="J23" s="88"/>
      <c r="K23" s="88"/>
      <c r="L23" s="88"/>
      <c r="M23" s="88"/>
      <c r="N23" s="88"/>
      <c r="O23" s="88"/>
      <c r="P23" s="88"/>
    </row>
    <row r="24" spans="1:16">
      <c r="A24" s="88" t="s">
        <v>384</v>
      </c>
      <c r="B24" s="94">
        <f>B9</f>
        <v>3295731984.232708</v>
      </c>
      <c r="C24" s="88" t="s">
        <v>269</v>
      </c>
      <c r="D24" s="108"/>
      <c r="E24" s="108"/>
      <c r="F24" s="90" t="s">
        <v>245</v>
      </c>
      <c r="G24" s="88"/>
      <c r="H24" s="88"/>
      <c r="I24" s="88"/>
      <c r="J24" s="88"/>
      <c r="K24" s="88"/>
      <c r="L24" s="88"/>
      <c r="M24" s="88"/>
      <c r="N24" s="88"/>
      <c r="O24" s="88"/>
      <c r="P24" s="88"/>
    </row>
    <row r="25" spans="1:16" ht="16.5">
      <c r="A25" s="116" t="s">
        <v>311</v>
      </c>
      <c r="B25" s="130">
        <v>0.1</v>
      </c>
      <c r="C25" s="112">
        <f>1%/10</f>
        <v>1E-3</v>
      </c>
      <c r="D25" s="108" t="s">
        <v>314</v>
      </c>
      <c r="E25" s="108"/>
      <c r="F25" s="88"/>
      <c r="G25" s="88"/>
      <c r="H25" s="88"/>
      <c r="I25" s="88"/>
      <c r="J25" s="88"/>
      <c r="K25" s="88"/>
      <c r="L25" s="88"/>
      <c r="M25" s="88"/>
      <c r="N25" s="88"/>
      <c r="O25" s="88"/>
      <c r="P25" s="88"/>
    </row>
    <row r="26" spans="1:16" ht="16.5">
      <c r="A26" s="116" t="s">
        <v>309</v>
      </c>
      <c r="B26" s="90">
        <f>B24*B25</f>
        <v>329573198.42327082</v>
      </c>
      <c r="C26" s="88" t="s">
        <v>310</v>
      </c>
      <c r="D26" s="108" t="s">
        <v>245</v>
      </c>
      <c r="E26" s="108"/>
      <c r="G26" s="93" t="s">
        <v>245</v>
      </c>
      <c r="H26" s="88" t="s">
        <v>245</v>
      </c>
      <c r="I26" s="88" t="s">
        <v>245</v>
      </c>
      <c r="J26" s="88"/>
      <c r="K26" s="88"/>
      <c r="L26" s="88"/>
      <c r="M26" s="88"/>
      <c r="N26" s="88"/>
      <c r="O26" s="88"/>
      <c r="P26" s="88"/>
    </row>
    <row r="27" spans="1:16">
      <c r="A27" s="88" t="s">
        <v>265</v>
      </c>
      <c r="B27" s="91">
        <f>B18</f>
        <v>108.72801100399244</v>
      </c>
      <c r="D27" s="108"/>
      <c r="E27" s="108"/>
      <c r="F27" s="88"/>
      <c r="G27" s="88"/>
      <c r="H27" s="88"/>
      <c r="I27" s="88"/>
      <c r="J27" s="88"/>
      <c r="K27" s="88"/>
      <c r="L27" s="88"/>
      <c r="M27" s="88"/>
      <c r="N27" s="88"/>
      <c r="O27" s="88"/>
      <c r="P27" s="88"/>
    </row>
    <row r="28" spans="1:16" ht="16.5">
      <c r="A28" s="116" t="s">
        <v>320</v>
      </c>
      <c r="B28" s="118">
        <f>1%/2</f>
        <v>5.0000000000000001E-3</v>
      </c>
      <c r="C28" s="108" t="s">
        <v>327</v>
      </c>
      <c r="D28" s="108" t="s">
        <v>245</v>
      </c>
      <c r="E28" s="108"/>
      <c r="F28" s="88"/>
      <c r="G28" s="88"/>
      <c r="H28" s="88"/>
      <c r="I28" s="88"/>
      <c r="J28" s="88"/>
      <c r="K28" s="88"/>
      <c r="L28" s="88"/>
      <c r="M28" s="88"/>
      <c r="N28" s="88"/>
      <c r="O28" s="88"/>
      <c r="P28" s="88"/>
    </row>
    <row r="29" spans="1:16" ht="16.5">
      <c r="A29" s="116" t="s">
        <v>328</v>
      </c>
      <c r="B29" s="91">
        <f>B27*B28</f>
        <v>0.54364005501996215</v>
      </c>
      <c r="E29" s="108"/>
      <c r="F29" s="88"/>
      <c r="G29" s="88"/>
      <c r="H29" s="88"/>
      <c r="I29" s="88"/>
      <c r="J29" s="88"/>
      <c r="K29" s="88"/>
      <c r="L29" s="88"/>
      <c r="M29" s="88"/>
      <c r="N29" s="88"/>
      <c r="O29" s="88"/>
      <c r="P29" s="88"/>
    </row>
    <row r="30" spans="1:16" ht="16.5">
      <c r="A30" s="116" t="s">
        <v>330</v>
      </c>
      <c r="B30" s="91">
        <f>B25+B29</f>
        <v>0.64364005501996213</v>
      </c>
      <c r="D30" s="108"/>
      <c r="E30" s="108"/>
      <c r="F30" s="88"/>
      <c r="G30" s="88"/>
      <c r="H30" s="88"/>
      <c r="I30" s="88"/>
      <c r="J30" s="88"/>
      <c r="K30" s="88"/>
      <c r="L30" s="88"/>
      <c r="M30" s="88"/>
      <c r="N30" s="88"/>
      <c r="O30" s="88"/>
      <c r="P30" s="88"/>
    </row>
    <row r="31" spans="1:16" ht="16.5">
      <c r="A31" s="116" t="s">
        <v>312</v>
      </c>
      <c r="B31" s="131">
        <f>B24*B30</f>
        <v>2121265115.6625891</v>
      </c>
      <c r="C31" s="88" t="s">
        <v>318</v>
      </c>
      <c r="D31" s="108" t="s">
        <v>329</v>
      </c>
      <c r="E31" s="108"/>
      <c r="F31" s="189">
        <f>B31/B22</f>
        <v>0.54533063346808208</v>
      </c>
      <c r="G31" s="88"/>
      <c r="H31" s="88"/>
      <c r="I31" s="88"/>
      <c r="J31" s="88"/>
      <c r="K31" s="88"/>
      <c r="L31" s="88"/>
      <c r="M31" s="88"/>
      <c r="N31" s="88"/>
      <c r="O31" s="88"/>
      <c r="P31" s="88"/>
    </row>
    <row r="32" spans="1:16" ht="16.5">
      <c r="A32" s="116" t="s">
        <v>319</v>
      </c>
      <c r="B32" s="91">
        <v>30</v>
      </c>
      <c r="D32" s="108"/>
      <c r="E32" s="108"/>
      <c r="F32" s="88"/>
      <c r="G32" s="88"/>
      <c r="H32" s="88"/>
      <c r="I32" s="88"/>
      <c r="J32" s="88"/>
      <c r="K32" s="88"/>
      <c r="L32" s="88"/>
      <c r="M32" s="88"/>
      <c r="N32" s="88"/>
      <c r="O32" s="88"/>
      <c r="P32" s="88"/>
    </row>
    <row r="33" spans="1:16">
      <c r="A33" s="88" t="s">
        <v>322</v>
      </c>
      <c r="B33" s="91">
        <f>(B32*B28)+B25</f>
        <v>0.25</v>
      </c>
      <c r="C33" s="88" t="s">
        <v>331</v>
      </c>
      <c r="D33" s="108"/>
      <c r="E33" s="108"/>
      <c r="F33" s="88"/>
      <c r="G33" s="88"/>
      <c r="H33" s="88"/>
      <c r="I33" s="88"/>
      <c r="J33" s="88"/>
      <c r="K33" s="88"/>
      <c r="L33" s="88"/>
      <c r="M33" s="88"/>
      <c r="N33" s="88"/>
      <c r="O33" s="88"/>
      <c r="P33" s="88"/>
    </row>
    <row r="34" spans="1:16">
      <c r="A34" s="88"/>
      <c r="D34" s="108"/>
      <c r="E34" s="108"/>
      <c r="F34" s="88"/>
      <c r="G34" s="88"/>
      <c r="H34" s="88"/>
      <c r="I34" s="88"/>
      <c r="J34" s="88"/>
      <c r="K34" s="88"/>
      <c r="L34" s="88"/>
      <c r="M34" s="88"/>
      <c r="N34" s="88"/>
      <c r="O34" s="88"/>
      <c r="P34" s="88"/>
    </row>
    <row r="35" spans="1:16">
      <c r="A35" s="88"/>
      <c r="D35" s="108"/>
      <c r="E35" s="108"/>
      <c r="F35" s="88"/>
      <c r="G35" s="88"/>
      <c r="H35" s="88"/>
      <c r="I35" s="88"/>
      <c r="J35" s="88"/>
      <c r="K35" s="88"/>
      <c r="L35" s="88"/>
      <c r="M35" s="88"/>
      <c r="N35" s="88"/>
      <c r="O35" s="88"/>
      <c r="P35" s="88"/>
    </row>
    <row r="36" spans="1:16">
      <c r="A36" s="88" t="s">
        <v>399</v>
      </c>
      <c r="B36" s="123">
        <f>B9</f>
        <v>3295731984.232708</v>
      </c>
      <c r="D36" s="108"/>
      <c r="E36" s="108"/>
      <c r="F36" s="88"/>
      <c r="G36" s="88"/>
      <c r="H36" s="88"/>
      <c r="I36" s="88"/>
      <c r="J36" s="88"/>
      <c r="K36" s="88"/>
      <c r="L36" s="88"/>
      <c r="M36" s="88"/>
      <c r="N36" s="88"/>
      <c r="O36" s="88"/>
      <c r="P36" s="88"/>
    </row>
    <row r="37" spans="1:16">
      <c r="A37" s="88" t="s">
        <v>265</v>
      </c>
      <c r="B37" s="91">
        <f>B27</f>
        <v>108.72801100399244</v>
      </c>
      <c r="C37" s="91">
        <f>B37/200</f>
        <v>0.54364005501996215</v>
      </c>
      <c r="D37" s="108"/>
      <c r="E37" s="108"/>
      <c r="F37" s="88"/>
      <c r="G37" s="88"/>
      <c r="H37" s="88"/>
      <c r="I37" s="88"/>
      <c r="J37" s="88"/>
      <c r="K37" s="88"/>
      <c r="L37" s="88"/>
      <c r="M37" s="88"/>
      <c r="N37" s="88"/>
      <c r="O37" s="88"/>
      <c r="P37" s="88"/>
    </row>
    <row r="38" spans="1:16">
      <c r="A38" s="88" t="s">
        <v>392</v>
      </c>
      <c r="B38" s="91">
        <v>55</v>
      </c>
      <c r="C38" s="111">
        <v>0.8</v>
      </c>
      <c r="D38" s="108"/>
      <c r="E38" s="108"/>
      <c r="F38" s="88"/>
      <c r="G38" s="88"/>
      <c r="H38" s="88"/>
      <c r="I38" s="88"/>
      <c r="J38" s="88"/>
      <c r="K38" s="88"/>
      <c r="L38" s="88"/>
      <c r="M38" s="88"/>
      <c r="N38" s="88"/>
      <c r="O38" s="88"/>
      <c r="P38" s="88"/>
    </row>
    <row r="39" spans="1:16">
      <c r="A39" s="88" t="s">
        <v>393</v>
      </c>
      <c r="B39" s="91">
        <v>210</v>
      </c>
      <c r="C39" s="111">
        <v>0.2</v>
      </c>
      <c r="D39" s="108"/>
      <c r="E39" s="108"/>
      <c r="F39" s="88"/>
      <c r="G39" s="88"/>
      <c r="H39" s="88"/>
      <c r="I39" s="88"/>
      <c r="J39" s="88"/>
      <c r="K39" s="88"/>
      <c r="L39" s="88"/>
      <c r="M39" s="88"/>
      <c r="N39" s="88"/>
      <c r="O39" s="88"/>
      <c r="P39" s="88"/>
    </row>
    <row r="40" spans="1:16" ht="16.5">
      <c r="A40" s="116" t="s">
        <v>320</v>
      </c>
      <c r="B40" s="118">
        <f>B28</f>
        <v>5.0000000000000001E-3</v>
      </c>
      <c r="D40" s="108"/>
      <c r="E40" s="108"/>
      <c r="F40" s="88"/>
      <c r="G40" s="88"/>
      <c r="H40" s="88"/>
      <c r="I40" s="88"/>
      <c r="J40" s="88"/>
      <c r="K40" s="88"/>
      <c r="L40" s="88"/>
      <c r="M40" s="88"/>
      <c r="N40" s="88"/>
      <c r="O40" s="88"/>
      <c r="P40" s="88"/>
    </row>
    <row r="41" spans="1:16" ht="16.5">
      <c r="A41" s="116" t="s">
        <v>341</v>
      </c>
      <c r="B41" s="90">
        <f>B36*B37*B40</f>
        <v>1791691917.2393186</v>
      </c>
      <c r="C41" s="90">
        <f>B36*C37</f>
        <v>1791691917.2393184</v>
      </c>
      <c r="D41" s="108"/>
      <c r="E41" s="108"/>
      <c r="F41" s="88"/>
      <c r="G41" s="88"/>
      <c r="H41" s="88"/>
      <c r="I41" s="88"/>
      <c r="J41" s="88"/>
      <c r="K41" s="88"/>
      <c r="L41" s="88"/>
      <c r="M41" s="88"/>
      <c r="N41" s="88"/>
      <c r="O41" s="88"/>
      <c r="P41" s="88"/>
    </row>
    <row r="42" spans="1:16" ht="16.5">
      <c r="A42" s="116" t="s">
        <v>342</v>
      </c>
      <c r="B42" s="114">
        <v>0.1</v>
      </c>
      <c r="D42" s="108"/>
      <c r="E42" s="108"/>
      <c r="F42" s="88"/>
      <c r="G42" s="88"/>
      <c r="H42" s="88"/>
      <c r="I42" s="88"/>
      <c r="J42" s="88"/>
      <c r="K42" s="88"/>
      <c r="L42" s="88"/>
      <c r="M42" s="88"/>
      <c r="N42" s="88"/>
      <c r="O42" s="88"/>
      <c r="P42" s="88"/>
    </row>
    <row r="43" spans="1:16" ht="16.5">
      <c r="A43" s="116" t="s">
        <v>400</v>
      </c>
      <c r="B43" s="90">
        <f>B36*B42</f>
        <v>329573198.42327082</v>
      </c>
      <c r="D43" s="108"/>
      <c r="E43" s="108"/>
      <c r="F43" s="88"/>
      <c r="G43" s="88"/>
      <c r="H43" s="88"/>
      <c r="I43" s="88"/>
      <c r="J43" s="88"/>
      <c r="K43" s="88"/>
      <c r="L43" s="88"/>
      <c r="M43" s="88"/>
      <c r="N43" s="88"/>
      <c r="O43" s="88"/>
      <c r="P43" s="88"/>
    </row>
    <row r="44" spans="1:16" ht="16.5">
      <c r="A44" s="116" t="s">
        <v>312</v>
      </c>
      <c r="B44" s="131">
        <f>B41+B43</f>
        <v>2121265115.6625896</v>
      </c>
      <c r="D44" s="108"/>
      <c r="E44" s="108"/>
      <c r="F44" s="88"/>
      <c r="G44" s="88"/>
      <c r="H44" s="88"/>
      <c r="I44" s="88"/>
      <c r="J44" s="88"/>
      <c r="K44" s="88"/>
      <c r="L44" s="88"/>
      <c r="M44" s="88"/>
      <c r="N44" s="88"/>
      <c r="O44" s="88"/>
      <c r="P44" s="88"/>
    </row>
    <row r="45" spans="1:16" ht="16.5">
      <c r="A45" s="116"/>
      <c r="D45" s="108"/>
      <c r="E45" s="108"/>
      <c r="F45" s="88"/>
      <c r="G45" s="88"/>
      <c r="H45" s="88"/>
      <c r="I45" s="88"/>
      <c r="J45" s="88"/>
      <c r="K45" s="88"/>
      <c r="L45" s="88"/>
      <c r="M45" s="88"/>
      <c r="N45" s="88"/>
      <c r="O45" s="88"/>
      <c r="P45" s="88"/>
    </row>
    <row r="46" spans="1:16">
      <c r="A46" s="192" t="s">
        <v>401</v>
      </c>
      <c r="B46" s="196">
        <v>25</v>
      </c>
      <c r="C46" s="118">
        <v>0.33333000000000002</v>
      </c>
      <c r="D46" s="108"/>
      <c r="E46" s="108"/>
      <c r="F46" s="88"/>
      <c r="G46" s="88"/>
      <c r="H46" s="88"/>
      <c r="I46" s="88"/>
      <c r="J46" s="88"/>
      <c r="K46" s="88"/>
      <c r="L46" s="88"/>
      <c r="M46" s="88"/>
      <c r="N46" s="88"/>
      <c r="O46" s="88"/>
      <c r="P46" s="88"/>
    </row>
    <row r="47" spans="1:16">
      <c r="A47" s="192" t="s">
        <v>408</v>
      </c>
      <c r="B47" s="113">
        <f>B36*C46*B46*B40</f>
        <v>137320792.78803608</v>
      </c>
      <c r="C47" s="194" t="s">
        <v>404</v>
      </c>
      <c r="D47" s="108"/>
      <c r="E47" s="198">
        <v>137320792.78803599</v>
      </c>
      <c r="F47" s="88"/>
      <c r="G47" s="88"/>
      <c r="H47" s="88"/>
      <c r="I47" s="88"/>
      <c r="J47" s="88"/>
      <c r="K47" s="88"/>
      <c r="L47" s="88"/>
      <c r="M47" s="88"/>
      <c r="N47" s="88"/>
      <c r="O47" s="88"/>
      <c r="P47" s="88"/>
    </row>
    <row r="48" spans="1:16">
      <c r="A48" s="192" t="s">
        <v>409</v>
      </c>
      <c r="B48" s="193">
        <f>B36*C46*B42</f>
        <v>109856634.23042887</v>
      </c>
      <c r="C48" s="194" t="s">
        <v>405</v>
      </c>
      <c r="D48" s="108"/>
      <c r="E48" s="202">
        <v>109856634.23042887</v>
      </c>
      <c r="F48" s="88"/>
      <c r="G48" s="88"/>
      <c r="H48" s="88"/>
      <c r="I48" s="88"/>
      <c r="J48" s="88"/>
      <c r="K48" s="88"/>
      <c r="L48" s="88"/>
      <c r="M48" s="88"/>
      <c r="N48" s="88"/>
      <c r="O48" s="88"/>
      <c r="P48" s="88"/>
    </row>
    <row r="49" spans="1:16">
      <c r="A49" s="192"/>
      <c r="B49" s="196">
        <f>SUM(B47:B48)</f>
        <v>247177427.01846495</v>
      </c>
      <c r="C49" s="194"/>
      <c r="D49" s="108"/>
      <c r="E49" s="198">
        <f>SUM(E47:E48)</f>
        <v>247177427.01846486</v>
      </c>
      <c r="F49" s="88"/>
      <c r="G49" s="88"/>
      <c r="H49" s="88"/>
      <c r="I49" s="88"/>
      <c r="J49" s="88"/>
      <c r="K49" s="88"/>
      <c r="L49" s="88"/>
      <c r="M49" s="88"/>
      <c r="N49" s="88"/>
      <c r="O49" s="88"/>
      <c r="P49" s="88"/>
    </row>
    <row r="50" spans="1:16">
      <c r="A50" s="192"/>
      <c r="B50" s="113"/>
      <c r="C50" s="194"/>
      <c r="D50" s="108"/>
      <c r="E50" s="199"/>
      <c r="F50" s="88"/>
      <c r="G50" s="88"/>
      <c r="H50" s="88"/>
      <c r="I50" s="88"/>
      <c r="J50" s="88"/>
      <c r="K50" s="88"/>
      <c r="L50" s="88"/>
      <c r="M50" s="88"/>
      <c r="N50" s="88"/>
      <c r="O50" s="88"/>
      <c r="P50" s="88"/>
    </row>
    <row r="51" spans="1:16">
      <c r="A51" s="192" t="s">
        <v>402</v>
      </c>
      <c r="B51" s="196">
        <v>85</v>
      </c>
      <c r="C51" s="195">
        <v>0.33333000000000002</v>
      </c>
      <c r="D51" s="108"/>
      <c r="E51" s="199"/>
      <c r="F51" s="88"/>
      <c r="G51" s="88"/>
      <c r="H51" s="88"/>
      <c r="I51" s="88"/>
      <c r="J51" s="88"/>
      <c r="K51" s="88"/>
      <c r="L51" s="88"/>
      <c r="M51" s="88"/>
      <c r="N51" s="88"/>
      <c r="O51" s="88"/>
      <c r="P51" s="88"/>
    </row>
    <row r="52" spans="1:16">
      <c r="A52" s="192" t="s">
        <v>412</v>
      </c>
      <c r="B52" s="113">
        <f>B36*C51*B51*B40</f>
        <v>466890695.47932267</v>
      </c>
      <c r="C52" s="194" t="s">
        <v>406</v>
      </c>
      <c r="D52" s="108"/>
      <c r="E52" s="198">
        <v>466890695.47932303</v>
      </c>
      <c r="F52" s="88"/>
      <c r="G52" s="88"/>
      <c r="H52" s="88"/>
      <c r="I52" s="88"/>
      <c r="J52" s="88"/>
      <c r="K52" s="88"/>
      <c r="L52" s="88"/>
      <c r="M52" s="88"/>
      <c r="N52" s="88"/>
      <c r="O52" s="88"/>
      <c r="P52" s="88"/>
    </row>
    <row r="53" spans="1:16">
      <c r="A53" s="192" t="s">
        <v>413</v>
      </c>
      <c r="B53" s="193">
        <f>B36*C46*B42</f>
        <v>109856634.23042887</v>
      </c>
      <c r="C53" s="194" t="s">
        <v>405</v>
      </c>
      <c r="D53" s="108"/>
      <c r="E53" s="200">
        <v>109856634.23042887</v>
      </c>
      <c r="F53" s="88"/>
      <c r="G53" s="88"/>
      <c r="H53" s="88"/>
      <c r="I53" s="88"/>
      <c r="J53" s="88"/>
      <c r="K53" s="88"/>
      <c r="L53" s="88"/>
      <c r="M53" s="88"/>
      <c r="N53" s="88"/>
      <c r="O53" s="88"/>
      <c r="P53" s="88"/>
    </row>
    <row r="54" spans="1:16">
      <c r="A54" s="192"/>
      <c r="B54" s="196">
        <f>SUM(B52:B53)</f>
        <v>576747329.70975161</v>
      </c>
      <c r="C54" s="194"/>
      <c r="D54" s="108"/>
      <c r="E54" s="198">
        <f>SUM(E52:E53)</f>
        <v>576747329.70975184</v>
      </c>
      <c r="F54" s="88"/>
      <c r="G54" s="88"/>
      <c r="H54" s="88"/>
      <c r="I54" s="88"/>
      <c r="J54" s="88"/>
      <c r="K54" s="88"/>
      <c r="L54" s="88"/>
      <c r="M54" s="88"/>
      <c r="N54" s="88"/>
      <c r="O54" s="88"/>
      <c r="P54" s="88"/>
    </row>
    <row r="55" spans="1:16">
      <c r="A55" s="192"/>
      <c r="B55" s="113"/>
      <c r="C55" s="194"/>
      <c r="D55" s="108"/>
      <c r="E55" s="198"/>
      <c r="F55" s="88"/>
      <c r="G55" s="88"/>
      <c r="H55" s="88"/>
      <c r="I55" s="88"/>
      <c r="J55" s="88"/>
      <c r="K55" s="88"/>
      <c r="L55" s="88"/>
      <c r="M55" s="88"/>
      <c r="N55" s="88"/>
      <c r="O55" s="88"/>
      <c r="P55" s="88"/>
    </row>
    <row r="56" spans="1:16">
      <c r="A56" s="192" t="s">
        <v>403</v>
      </c>
      <c r="B56" s="196">
        <v>165</v>
      </c>
      <c r="C56" s="195">
        <v>0.33333000000000002</v>
      </c>
      <c r="D56" s="108"/>
      <c r="E56" s="198"/>
      <c r="F56" s="88"/>
      <c r="G56" s="88"/>
      <c r="H56" s="88"/>
      <c r="I56" s="88"/>
      <c r="J56" s="88"/>
      <c r="K56" s="88"/>
      <c r="L56" s="88"/>
      <c r="M56" s="88"/>
      <c r="N56" s="88"/>
      <c r="O56" s="88"/>
      <c r="P56" s="88"/>
    </row>
    <row r="57" spans="1:16">
      <c r="A57" s="192" t="s">
        <v>410</v>
      </c>
      <c r="B57" s="91">
        <f>B36*C56*B56*B40</f>
        <v>906317232.40103805</v>
      </c>
      <c r="C57" s="194" t="s">
        <v>407</v>
      </c>
      <c r="D57" s="108"/>
      <c r="E57" s="198">
        <v>906317232.40103805</v>
      </c>
      <c r="F57" s="88"/>
      <c r="G57" s="88"/>
      <c r="H57" s="88"/>
      <c r="I57" s="88"/>
      <c r="J57" s="88"/>
      <c r="K57" s="88"/>
      <c r="L57" s="88"/>
      <c r="M57" s="88"/>
      <c r="N57" s="88"/>
      <c r="O57" s="88"/>
      <c r="P57" s="88"/>
    </row>
    <row r="58" spans="1:16">
      <c r="A58" s="192" t="s">
        <v>411</v>
      </c>
      <c r="B58" s="130">
        <f>B36*C46*B42</f>
        <v>109856634.23042887</v>
      </c>
      <c r="C58" s="194" t="s">
        <v>405</v>
      </c>
      <c r="D58" s="108"/>
      <c r="E58" s="200">
        <v>109856634.23042887</v>
      </c>
      <c r="F58" s="88"/>
      <c r="G58" s="88"/>
      <c r="H58" s="88"/>
      <c r="I58" s="88"/>
      <c r="J58" s="88"/>
      <c r="K58" s="88"/>
      <c r="L58" s="88"/>
      <c r="M58" s="88"/>
      <c r="N58" s="88"/>
      <c r="O58" s="88"/>
      <c r="P58" s="88"/>
    </row>
    <row r="59" spans="1:16" ht="16.5">
      <c r="A59" s="116"/>
      <c r="B59" s="196">
        <f>SUM(B57:B58)</f>
        <v>1016173866.6314669</v>
      </c>
      <c r="D59" s="108"/>
      <c r="E59" s="198">
        <f>SUM(E57:E58)</f>
        <v>1016173866.6314669</v>
      </c>
      <c r="F59" s="88"/>
      <c r="G59" s="88"/>
      <c r="H59" s="88"/>
      <c r="I59" s="88"/>
      <c r="J59" s="88"/>
      <c r="K59" s="88"/>
      <c r="L59" s="88"/>
      <c r="M59" s="88"/>
      <c r="N59" s="88"/>
      <c r="O59" s="88"/>
      <c r="P59" s="88"/>
    </row>
    <row r="60" spans="1:16" ht="16.5">
      <c r="A60" s="116"/>
      <c r="B60" s="113"/>
      <c r="D60" s="108"/>
      <c r="E60" s="108"/>
      <c r="F60" s="88"/>
      <c r="G60" s="88"/>
      <c r="H60" s="88"/>
      <c r="I60" s="88"/>
      <c r="J60" s="88"/>
      <c r="K60" s="88"/>
      <c r="L60" s="88"/>
      <c r="M60" s="88"/>
      <c r="N60" s="88"/>
      <c r="O60" s="88"/>
      <c r="P60" s="88"/>
    </row>
    <row r="61" spans="1:16">
      <c r="A61" s="192" t="s">
        <v>414</v>
      </c>
      <c r="B61" s="113">
        <f>B49</f>
        <v>247177427.01846495</v>
      </c>
      <c r="D61" s="108"/>
      <c r="E61" s="108"/>
      <c r="F61" s="88"/>
      <c r="G61" s="88"/>
      <c r="H61" s="88"/>
      <c r="I61" s="88"/>
      <c r="J61" s="88"/>
      <c r="K61" s="88"/>
      <c r="L61" s="88"/>
      <c r="M61" s="88"/>
      <c r="N61" s="88"/>
      <c r="O61" s="88"/>
      <c r="P61" s="88"/>
    </row>
    <row r="62" spans="1:16">
      <c r="A62" s="192" t="s">
        <v>415</v>
      </c>
      <c r="B62" s="113">
        <f>B54</f>
        <v>576747329.70975161</v>
      </c>
      <c r="D62" s="108"/>
      <c r="E62" s="108"/>
      <c r="F62" s="88"/>
      <c r="G62" s="88"/>
      <c r="H62" s="88"/>
      <c r="I62" s="88"/>
      <c r="J62" s="88"/>
      <c r="K62" s="88"/>
      <c r="L62" s="88"/>
      <c r="M62" s="88"/>
      <c r="N62" s="88"/>
      <c r="O62" s="88"/>
      <c r="P62" s="88"/>
    </row>
    <row r="63" spans="1:16">
      <c r="A63" s="192" t="s">
        <v>416</v>
      </c>
      <c r="B63" s="193">
        <f>B59</f>
        <v>1016173866.6314669</v>
      </c>
      <c r="D63" s="108"/>
      <c r="E63" s="108"/>
      <c r="F63" s="88"/>
      <c r="G63" s="88"/>
      <c r="H63" s="88"/>
      <c r="I63" s="88"/>
      <c r="J63" s="88"/>
      <c r="K63" s="88"/>
      <c r="L63" s="88"/>
      <c r="M63" s="88"/>
      <c r="N63" s="88"/>
      <c r="O63" s="88"/>
      <c r="P63" s="88"/>
    </row>
    <row r="64" spans="1:16">
      <c r="A64" s="197" t="s">
        <v>417</v>
      </c>
      <c r="B64" s="196">
        <f>SUM(B61:B63)</f>
        <v>1840098623.3596835</v>
      </c>
      <c r="D64" s="108"/>
      <c r="E64" s="108"/>
      <c r="F64" s="88"/>
      <c r="G64" s="88"/>
      <c r="H64" s="88"/>
      <c r="I64" s="88"/>
      <c r="J64" s="88"/>
      <c r="K64" s="88"/>
      <c r="L64" s="88"/>
      <c r="M64" s="88"/>
      <c r="N64" s="88"/>
      <c r="O64" s="88"/>
      <c r="P64" s="88"/>
    </row>
    <row r="65" spans="1:16" ht="16.5">
      <c r="A65" s="116"/>
      <c r="D65" s="108"/>
      <c r="E65" s="108"/>
      <c r="F65" s="88"/>
      <c r="G65" s="88"/>
      <c r="H65" s="88"/>
      <c r="I65" s="88"/>
      <c r="J65" s="88"/>
      <c r="K65" s="88"/>
      <c r="L65" s="88"/>
      <c r="M65" s="88"/>
      <c r="N65" s="88"/>
      <c r="O65" s="88"/>
      <c r="P65" s="88"/>
    </row>
    <row r="66" spans="1:16">
      <c r="A66" s="197" t="s">
        <v>418</v>
      </c>
      <c r="B66" s="121">
        <f>B64/B22</f>
        <v>0.47304890864951837</v>
      </c>
      <c r="D66" s="108"/>
      <c r="E66" s="108"/>
      <c r="F66" s="88"/>
      <c r="G66" s="88"/>
      <c r="H66" s="88"/>
      <c r="I66" s="88"/>
      <c r="J66" s="88"/>
      <c r="K66" s="88"/>
      <c r="L66" s="88"/>
      <c r="M66" s="88"/>
      <c r="N66" s="88"/>
      <c r="O66" s="88"/>
      <c r="P66" s="88"/>
    </row>
    <row r="67" spans="1:16">
      <c r="A67" s="88"/>
      <c r="B67" s="121"/>
      <c r="D67" s="108"/>
      <c r="E67" s="108"/>
      <c r="F67" s="88"/>
      <c r="G67" s="88"/>
      <c r="H67" s="88"/>
      <c r="I67" s="88"/>
      <c r="J67" s="88"/>
      <c r="K67" s="88"/>
      <c r="L67" s="88"/>
      <c r="M67" s="88"/>
      <c r="N67" s="88"/>
      <c r="O67" s="88"/>
      <c r="P67" s="88"/>
    </row>
    <row r="68" spans="1:16">
      <c r="A68" s="88"/>
      <c r="B68" s="121"/>
      <c r="D68" s="108"/>
      <c r="E68" s="108"/>
      <c r="F68" s="88"/>
      <c r="G68" s="88"/>
      <c r="H68" s="88"/>
      <c r="I68" s="88"/>
      <c r="J68" s="88"/>
      <c r="K68" s="88"/>
      <c r="L68" s="88"/>
      <c r="M68" s="88"/>
      <c r="N68" s="88"/>
      <c r="O68" s="88"/>
      <c r="P68" s="88"/>
    </row>
    <row r="69" spans="1:16">
      <c r="A69" s="88"/>
      <c r="B69" s="121"/>
      <c r="D69" s="108"/>
      <c r="E69" s="108"/>
      <c r="F69" s="88"/>
      <c r="G69" s="88"/>
      <c r="H69" s="88"/>
      <c r="I69" s="88"/>
      <c r="J69" s="88"/>
      <c r="K69" s="88"/>
      <c r="L69" s="88"/>
      <c r="M69" s="88"/>
      <c r="N69" s="88"/>
      <c r="O69" s="88"/>
      <c r="P69" s="88"/>
    </row>
    <row r="70" spans="1:16">
      <c r="A70" s="88"/>
      <c r="B70" s="201">
        <v>137320793</v>
      </c>
      <c r="D70" s="108"/>
      <c r="E70" s="108"/>
      <c r="F70" s="88"/>
      <c r="G70" s="88"/>
      <c r="H70" s="88"/>
      <c r="I70" s="88"/>
      <c r="J70" s="88"/>
      <c r="K70" s="88"/>
      <c r="L70" s="88"/>
      <c r="M70" s="88"/>
      <c r="N70" s="88"/>
      <c r="O70" s="88"/>
      <c r="P70" s="88"/>
    </row>
    <row r="71" spans="1:16">
      <c r="A71" s="88"/>
      <c r="B71" s="201">
        <v>109856634</v>
      </c>
      <c r="D71" s="108"/>
      <c r="E71" s="108"/>
      <c r="F71" s="88"/>
      <c r="G71" s="88"/>
      <c r="H71" s="88"/>
      <c r="I71" s="88"/>
      <c r="J71" s="88"/>
      <c r="K71" s="88"/>
      <c r="L71" s="88"/>
      <c r="M71" s="88"/>
      <c r="N71" s="88"/>
      <c r="O71" s="88"/>
      <c r="P71" s="88"/>
    </row>
    <row r="72" spans="1:16">
      <c r="A72" s="88"/>
      <c r="B72" s="201">
        <v>466890695</v>
      </c>
      <c r="D72" s="108"/>
      <c r="E72" s="108"/>
      <c r="F72" s="88"/>
      <c r="G72" s="88"/>
      <c r="H72" s="88"/>
      <c r="I72" s="88"/>
      <c r="J72" s="88"/>
      <c r="K72" s="88"/>
      <c r="L72" s="88"/>
      <c r="M72" s="88"/>
      <c r="N72" s="88"/>
      <c r="O72" s="88"/>
      <c r="P72" s="88"/>
    </row>
    <row r="73" spans="1:16">
      <c r="A73" s="88"/>
      <c r="B73" s="201">
        <v>109856634</v>
      </c>
      <c r="D73" s="108"/>
      <c r="E73" s="108"/>
      <c r="F73" s="88"/>
      <c r="G73" s="88"/>
      <c r="H73" s="88"/>
      <c r="I73" s="88"/>
      <c r="J73" s="88"/>
      <c r="K73" s="88"/>
      <c r="L73" s="88"/>
      <c r="M73" s="88"/>
      <c r="N73" s="88"/>
      <c r="O73" s="88"/>
      <c r="P73" s="88"/>
    </row>
    <row r="74" spans="1:16">
      <c r="A74" s="88"/>
      <c r="B74" s="203">
        <v>906317232</v>
      </c>
      <c r="D74" s="108"/>
      <c r="E74" s="108"/>
      <c r="F74" s="88"/>
      <c r="G74" s="88"/>
      <c r="H74" s="88"/>
      <c r="I74" s="88"/>
      <c r="J74" s="88"/>
      <c r="K74" s="88"/>
      <c r="L74" s="88"/>
      <c r="M74" s="88"/>
      <c r="N74" s="88"/>
      <c r="O74" s="88"/>
      <c r="P74" s="88"/>
    </row>
    <row r="75" spans="1:16">
      <c r="A75" s="88"/>
      <c r="B75" s="201">
        <v>109856634</v>
      </c>
      <c r="D75" s="108"/>
      <c r="E75" s="108"/>
      <c r="F75" s="88"/>
      <c r="G75" s="88"/>
      <c r="H75" s="88"/>
      <c r="I75" s="88"/>
      <c r="J75" s="88"/>
      <c r="K75" s="88"/>
      <c r="L75" s="88"/>
      <c r="M75" s="88"/>
      <c r="N75" s="88"/>
      <c r="O75" s="88"/>
      <c r="P75" s="88"/>
    </row>
    <row r="76" spans="1:16">
      <c r="A76" s="88"/>
      <c r="B76" s="204">
        <f>SUM(B70:B75)</f>
        <v>1840098622</v>
      </c>
      <c r="D76" s="108"/>
      <c r="E76" s="108">
        <v>1840098622</v>
      </c>
      <c r="F76" s="88"/>
      <c r="G76" s="88"/>
      <c r="H76" s="88"/>
      <c r="I76" s="88"/>
      <c r="J76" s="88"/>
      <c r="K76" s="88"/>
      <c r="L76" s="88"/>
      <c r="M76" s="88"/>
      <c r="N76" s="88"/>
      <c r="O76" s="88"/>
      <c r="P76" s="88"/>
    </row>
    <row r="77" spans="1:16">
      <c r="A77" s="88"/>
      <c r="B77" s="121"/>
      <c r="D77" s="108"/>
      <c r="E77" s="108"/>
      <c r="F77" s="88"/>
      <c r="G77" s="88"/>
      <c r="H77" s="88"/>
      <c r="I77" s="88"/>
      <c r="J77" s="88"/>
      <c r="K77" s="88"/>
      <c r="L77" s="88"/>
      <c r="M77" s="88"/>
      <c r="N77" s="88"/>
      <c r="O77" s="88"/>
      <c r="P77" s="88"/>
    </row>
    <row r="78" spans="1:16">
      <c r="A78" s="88"/>
      <c r="B78" s="121"/>
      <c r="D78" s="108"/>
      <c r="E78" s="108"/>
      <c r="F78" s="88"/>
      <c r="G78" s="88"/>
      <c r="H78" s="88"/>
      <c r="I78" s="88"/>
      <c r="J78" s="88"/>
      <c r="K78" s="88"/>
      <c r="L78" s="88"/>
      <c r="M78" s="88"/>
      <c r="N78" s="88"/>
      <c r="O78" s="88"/>
      <c r="P78" s="88"/>
    </row>
    <row r="79" spans="1:16">
      <c r="A79" s="88"/>
      <c r="B79" s="121"/>
      <c r="D79" s="108"/>
      <c r="E79" s="108"/>
      <c r="F79" s="88"/>
      <c r="G79" s="88"/>
      <c r="H79" s="88"/>
      <c r="I79" s="88"/>
      <c r="J79" s="88"/>
      <c r="K79" s="88"/>
      <c r="L79" s="88"/>
      <c r="M79" s="88"/>
      <c r="N79" s="88"/>
      <c r="O79" s="88"/>
      <c r="P79" s="88"/>
    </row>
    <row r="80" spans="1:16">
      <c r="A80" s="88"/>
      <c r="B80" s="121"/>
      <c r="D80" s="108"/>
      <c r="E80" s="108"/>
      <c r="F80" s="88"/>
      <c r="G80" s="88"/>
      <c r="H80" s="88"/>
      <c r="I80" s="88"/>
      <c r="J80" s="88"/>
      <c r="K80" s="88"/>
      <c r="L80" s="88"/>
      <c r="M80" s="88"/>
      <c r="N80" s="88"/>
      <c r="O80" s="88"/>
      <c r="P80" s="88"/>
    </row>
    <row r="81" spans="1:16">
      <c r="A81" s="88"/>
      <c r="B81" s="90">
        <f>B36*B38*C38*B40</f>
        <v>725061036.53119588</v>
      </c>
      <c r="C81" s="88" t="s">
        <v>394</v>
      </c>
      <c r="D81" s="108"/>
      <c r="E81" s="108"/>
      <c r="F81" s="88"/>
      <c r="G81" s="88"/>
      <c r="H81" s="88"/>
      <c r="I81" s="88"/>
      <c r="J81" s="88"/>
      <c r="K81" s="88"/>
      <c r="L81" s="88"/>
      <c r="M81" s="88"/>
      <c r="N81" s="88"/>
      <c r="O81" s="88"/>
      <c r="P81" s="88"/>
    </row>
    <row r="82" spans="1:16">
      <c r="A82" s="88"/>
      <c r="B82" s="184">
        <f>B36*C38*B42</f>
        <v>263658558.73861668</v>
      </c>
      <c r="C82" s="88" t="s">
        <v>395</v>
      </c>
      <c r="D82" s="108"/>
      <c r="E82" s="108"/>
      <c r="F82" s="88"/>
      <c r="G82" s="88"/>
      <c r="H82" s="88"/>
      <c r="I82" s="88"/>
      <c r="J82" s="88"/>
      <c r="K82" s="88"/>
      <c r="L82" s="88"/>
      <c r="M82" s="88"/>
      <c r="N82" s="88"/>
      <c r="O82" s="88"/>
      <c r="P82" s="88"/>
    </row>
    <row r="83" spans="1:16">
      <c r="A83" s="88"/>
      <c r="B83" s="90">
        <f>SUM(B81:B82)</f>
        <v>988719595.26981258</v>
      </c>
      <c r="D83" s="108"/>
      <c r="E83" s="108"/>
      <c r="F83" s="88"/>
      <c r="G83" s="88"/>
      <c r="H83" s="88"/>
      <c r="I83" s="88"/>
      <c r="J83" s="88"/>
      <c r="K83" s="88"/>
      <c r="L83" s="88"/>
      <c r="M83" s="88"/>
      <c r="N83" s="88"/>
      <c r="O83" s="88"/>
      <c r="P83" s="88"/>
    </row>
    <row r="84" spans="1:16">
      <c r="A84" s="88"/>
      <c r="D84" s="108"/>
      <c r="E84" s="108"/>
      <c r="F84" s="88"/>
      <c r="G84" s="88"/>
      <c r="H84" s="88"/>
      <c r="I84" s="88"/>
      <c r="J84" s="88"/>
      <c r="K84" s="88"/>
      <c r="L84" s="88"/>
      <c r="M84" s="88"/>
      <c r="N84" s="88"/>
      <c r="O84" s="88"/>
      <c r="P84" s="88"/>
    </row>
    <row r="85" spans="1:16">
      <c r="B85" s="90">
        <f>B36*B39*C39*B40</f>
        <v>692103716.68886876</v>
      </c>
      <c r="C85" s="88" t="s">
        <v>396</v>
      </c>
    </row>
    <row r="86" spans="1:16">
      <c r="B86" s="184">
        <f>B36*C39*B42</f>
        <v>65914639.684654169</v>
      </c>
      <c r="C86" s="88" t="s">
        <v>397</v>
      </c>
    </row>
    <row r="87" spans="1:16">
      <c r="B87" s="90">
        <f>SUM(B85:B86)</f>
        <v>758018356.37352288</v>
      </c>
    </row>
    <row r="89" spans="1:16">
      <c r="B89" s="131">
        <f>B83+B87</f>
        <v>1746737951.6433353</v>
      </c>
      <c r="C89" s="88" t="s">
        <v>398</v>
      </c>
      <c r="E89" s="191">
        <v>1746737951.6433401</v>
      </c>
    </row>
    <row r="91" spans="1:16">
      <c r="B91" s="121">
        <f>B89/B22</f>
        <v>0.44904793212274458</v>
      </c>
    </row>
  </sheetData>
  <hyperlinks>
    <hyperlink ref="B21" r:id="rId1" display="https://www.finder.com.au/understanding-what-cash-advance-interest-rates-are"/>
  </hyperlinks>
  <pageMargins left="0.7" right="0.7" top="0.75" bottom="0.75" header="0.3" footer="0.3"/>
  <pageSetup orientation="portrait" horizontalDpi="0" verticalDpi="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3"/>
  <sheetViews>
    <sheetView tabSelected="1" topLeftCell="A16" workbookViewId="0">
      <selection activeCell="I37" sqref="I37"/>
    </sheetView>
  </sheetViews>
  <sheetFormatPr defaultRowHeight="15"/>
  <cols>
    <col min="1" max="4" width="9.140625" style="42"/>
    <col min="5" max="5" width="46.28515625" style="42" customWidth="1"/>
    <col min="6" max="6" width="24" style="42" customWidth="1"/>
    <col min="7" max="7" width="11.42578125" style="43" customWidth="1"/>
    <col min="8" max="8" width="21.5703125" style="42" customWidth="1"/>
    <col min="9" max="9" width="33.5703125" style="42" customWidth="1"/>
    <col min="10" max="10" width="22" style="42" customWidth="1"/>
    <col min="11" max="260" width="9.140625" style="42"/>
    <col min="261" max="261" width="27.42578125" style="42" customWidth="1"/>
    <col min="262" max="262" width="20.140625" style="42" customWidth="1"/>
    <col min="263" max="263" width="11.42578125" style="42" customWidth="1"/>
    <col min="264" max="264" width="21.5703125" style="42" customWidth="1"/>
    <col min="265" max="265" width="23.7109375" style="42" customWidth="1"/>
    <col min="266" max="266" width="15.42578125" style="42" bestFit="1" customWidth="1"/>
    <col min="267" max="516" width="9.140625" style="42"/>
    <col min="517" max="517" width="27.42578125" style="42" customWidth="1"/>
    <col min="518" max="518" width="20.140625" style="42" customWidth="1"/>
    <col min="519" max="519" width="11.42578125" style="42" customWidth="1"/>
    <col min="520" max="520" width="21.5703125" style="42" customWidth="1"/>
    <col min="521" max="521" width="23.7109375" style="42" customWidth="1"/>
    <col min="522" max="522" width="15.42578125" style="42" bestFit="1" customWidth="1"/>
    <col min="523" max="772" width="9.140625" style="42"/>
    <col min="773" max="773" width="27.42578125" style="42" customWidth="1"/>
    <col min="774" max="774" width="20.140625" style="42" customWidth="1"/>
    <col min="775" max="775" width="11.42578125" style="42" customWidth="1"/>
    <col min="776" max="776" width="21.5703125" style="42" customWidth="1"/>
    <col min="777" max="777" width="23.7109375" style="42" customWidth="1"/>
    <col min="778" max="778" width="15.42578125" style="42" bestFit="1" customWidth="1"/>
    <col min="779" max="1028" width="9.140625" style="42"/>
    <col min="1029" max="1029" width="27.42578125" style="42" customWidth="1"/>
    <col min="1030" max="1030" width="20.140625" style="42" customWidth="1"/>
    <col min="1031" max="1031" width="11.42578125" style="42" customWidth="1"/>
    <col min="1032" max="1032" width="21.5703125" style="42" customWidth="1"/>
    <col min="1033" max="1033" width="23.7109375" style="42" customWidth="1"/>
    <col min="1034" max="1034" width="15.42578125" style="42" bestFit="1" customWidth="1"/>
    <col min="1035" max="1284" width="9.140625" style="42"/>
    <col min="1285" max="1285" width="27.42578125" style="42" customWidth="1"/>
    <col min="1286" max="1286" width="20.140625" style="42" customWidth="1"/>
    <col min="1287" max="1287" width="11.42578125" style="42" customWidth="1"/>
    <col min="1288" max="1288" width="21.5703125" style="42" customWidth="1"/>
    <col min="1289" max="1289" width="23.7109375" style="42" customWidth="1"/>
    <col min="1290" max="1290" width="15.42578125" style="42" bestFit="1" customWidth="1"/>
    <col min="1291" max="1540" width="9.140625" style="42"/>
    <col min="1541" max="1541" width="27.42578125" style="42" customWidth="1"/>
    <col min="1542" max="1542" width="20.140625" style="42" customWidth="1"/>
    <col min="1543" max="1543" width="11.42578125" style="42" customWidth="1"/>
    <col min="1544" max="1544" width="21.5703125" style="42" customWidth="1"/>
    <col min="1545" max="1545" width="23.7109375" style="42" customWidth="1"/>
    <col min="1546" max="1546" width="15.42578125" style="42" bestFit="1" customWidth="1"/>
    <col min="1547" max="1796" width="9.140625" style="42"/>
    <col min="1797" max="1797" width="27.42578125" style="42" customWidth="1"/>
    <col min="1798" max="1798" width="20.140625" style="42" customWidth="1"/>
    <col min="1799" max="1799" width="11.42578125" style="42" customWidth="1"/>
    <col min="1800" max="1800" width="21.5703125" style="42" customWidth="1"/>
    <col min="1801" max="1801" width="23.7109375" style="42" customWidth="1"/>
    <col min="1802" max="1802" width="15.42578125" style="42" bestFit="1" customWidth="1"/>
    <col min="1803" max="2052" width="9.140625" style="42"/>
    <col min="2053" max="2053" width="27.42578125" style="42" customWidth="1"/>
    <col min="2054" max="2054" width="20.140625" style="42" customWidth="1"/>
    <col min="2055" max="2055" width="11.42578125" style="42" customWidth="1"/>
    <col min="2056" max="2056" width="21.5703125" style="42" customWidth="1"/>
    <col min="2057" max="2057" width="23.7109375" style="42" customWidth="1"/>
    <col min="2058" max="2058" width="15.42578125" style="42" bestFit="1" customWidth="1"/>
    <col min="2059" max="2308" width="9.140625" style="42"/>
    <col min="2309" max="2309" width="27.42578125" style="42" customWidth="1"/>
    <col min="2310" max="2310" width="20.140625" style="42" customWidth="1"/>
    <col min="2311" max="2311" width="11.42578125" style="42" customWidth="1"/>
    <col min="2312" max="2312" width="21.5703125" style="42" customWidth="1"/>
    <col min="2313" max="2313" width="23.7109375" style="42" customWidth="1"/>
    <col min="2314" max="2314" width="15.42578125" style="42" bestFit="1" customWidth="1"/>
    <col min="2315" max="2564" width="9.140625" style="42"/>
    <col min="2565" max="2565" width="27.42578125" style="42" customWidth="1"/>
    <col min="2566" max="2566" width="20.140625" style="42" customWidth="1"/>
    <col min="2567" max="2567" width="11.42578125" style="42" customWidth="1"/>
    <col min="2568" max="2568" width="21.5703125" style="42" customWidth="1"/>
    <col min="2569" max="2569" width="23.7109375" style="42" customWidth="1"/>
    <col min="2570" max="2570" width="15.42578125" style="42" bestFit="1" customWidth="1"/>
    <col min="2571" max="2820" width="9.140625" style="42"/>
    <col min="2821" max="2821" width="27.42578125" style="42" customWidth="1"/>
    <col min="2822" max="2822" width="20.140625" style="42" customWidth="1"/>
    <col min="2823" max="2823" width="11.42578125" style="42" customWidth="1"/>
    <col min="2824" max="2824" width="21.5703125" style="42" customWidth="1"/>
    <col min="2825" max="2825" width="23.7109375" style="42" customWidth="1"/>
    <col min="2826" max="2826" width="15.42578125" style="42" bestFit="1" customWidth="1"/>
    <col min="2827" max="3076" width="9.140625" style="42"/>
    <col min="3077" max="3077" width="27.42578125" style="42" customWidth="1"/>
    <col min="3078" max="3078" width="20.140625" style="42" customWidth="1"/>
    <col min="3079" max="3079" width="11.42578125" style="42" customWidth="1"/>
    <col min="3080" max="3080" width="21.5703125" style="42" customWidth="1"/>
    <col min="3081" max="3081" width="23.7109375" style="42" customWidth="1"/>
    <col min="3082" max="3082" width="15.42578125" style="42" bestFit="1" customWidth="1"/>
    <col min="3083" max="3332" width="9.140625" style="42"/>
    <col min="3333" max="3333" width="27.42578125" style="42" customWidth="1"/>
    <col min="3334" max="3334" width="20.140625" style="42" customWidth="1"/>
    <col min="3335" max="3335" width="11.42578125" style="42" customWidth="1"/>
    <col min="3336" max="3336" width="21.5703125" style="42" customWidth="1"/>
    <col min="3337" max="3337" width="23.7109375" style="42" customWidth="1"/>
    <col min="3338" max="3338" width="15.42578125" style="42" bestFit="1" customWidth="1"/>
    <col min="3339" max="3588" width="9.140625" style="42"/>
    <col min="3589" max="3589" width="27.42578125" style="42" customWidth="1"/>
    <col min="3590" max="3590" width="20.140625" style="42" customWidth="1"/>
    <col min="3591" max="3591" width="11.42578125" style="42" customWidth="1"/>
    <col min="3592" max="3592" width="21.5703125" style="42" customWidth="1"/>
    <col min="3593" max="3593" width="23.7109375" style="42" customWidth="1"/>
    <col min="3594" max="3594" width="15.42578125" style="42" bestFit="1" customWidth="1"/>
    <col min="3595" max="3844" width="9.140625" style="42"/>
    <col min="3845" max="3845" width="27.42578125" style="42" customWidth="1"/>
    <col min="3846" max="3846" width="20.140625" style="42" customWidth="1"/>
    <col min="3847" max="3847" width="11.42578125" style="42" customWidth="1"/>
    <col min="3848" max="3848" width="21.5703125" style="42" customWidth="1"/>
    <col min="3849" max="3849" width="23.7109375" style="42" customWidth="1"/>
    <col min="3850" max="3850" width="15.42578125" style="42" bestFit="1" customWidth="1"/>
    <col min="3851" max="4100" width="9.140625" style="42"/>
    <col min="4101" max="4101" width="27.42578125" style="42" customWidth="1"/>
    <col min="4102" max="4102" width="20.140625" style="42" customWidth="1"/>
    <col min="4103" max="4103" width="11.42578125" style="42" customWidth="1"/>
    <col min="4104" max="4104" width="21.5703125" style="42" customWidth="1"/>
    <col min="4105" max="4105" width="23.7109375" style="42" customWidth="1"/>
    <col min="4106" max="4106" width="15.42578125" style="42" bestFit="1" customWidth="1"/>
    <col min="4107" max="4356" width="9.140625" style="42"/>
    <col min="4357" max="4357" width="27.42578125" style="42" customWidth="1"/>
    <col min="4358" max="4358" width="20.140625" style="42" customWidth="1"/>
    <col min="4359" max="4359" width="11.42578125" style="42" customWidth="1"/>
    <col min="4360" max="4360" width="21.5703125" style="42" customWidth="1"/>
    <col min="4361" max="4361" width="23.7109375" style="42" customWidth="1"/>
    <col min="4362" max="4362" width="15.42578125" style="42" bestFit="1" customWidth="1"/>
    <col min="4363" max="4612" width="9.140625" style="42"/>
    <col min="4613" max="4613" width="27.42578125" style="42" customWidth="1"/>
    <col min="4614" max="4614" width="20.140625" style="42" customWidth="1"/>
    <col min="4615" max="4615" width="11.42578125" style="42" customWidth="1"/>
    <col min="4616" max="4616" width="21.5703125" style="42" customWidth="1"/>
    <col min="4617" max="4617" width="23.7109375" style="42" customWidth="1"/>
    <col min="4618" max="4618" width="15.42578125" style="42" bestFit="1" customWidth="1"/>
    <col min="4619" max="4868" width="9.140625" style="42"/>
    <col min="4869" max="4869" width="27.42578125" style="42" customWidth="1"/>
    <col min="4870" max="4870" width="20.140625" style="42" customWidth="1"/>
    <col min="4871" max="4871" width="11.42578125" style="42" customWidth="1"/>
    <col min="4872" max="4872" width="21.5703125" style="42" customWidth="1"/>
    <col min="4873" max="4873" width="23.7109375" style="42" customWidth="1"/>
    <col min="4874" max="4874" width="15.42578125" style="42" bestFit="1" customWidth="1"/>
    <col min="4875" max="5124" width="9.140625" style="42"/>
    <col min="5125" max="5125" width="27.42578125" style="42" customWidth="1"/>
    <col min="5126" max="5126" width="20.140625" style="42" customWidth="1"/>
    <col min="5127" max="5127" width="11.42578125" style="42" customWidth="1"/>
    <col min="5128" max="5128" width="21.5703125" style="42" customWidth="1"/>
    <col min="5129" max="5129" width="23.7109375" style="42" customWidth="1"/>
    <col min="5130" max="5130" width="15.42578125" style="42" bestFit="1" customWidth="1"/>
    <col min="5131" max="5380" width="9.140625" style="42"/>
    <col min="5381" max="5381" width="27.42578125" style="42" customWidth="1"/>
    <col min="5382" max="5382" width="20.140625" style="42" customWidth="1"/>
    <col min="5383" max="5383" width="11.42578125" style="42" customWidth="1"/>
    <col min="5384" max="5384" width="21.5703125" style="42" customWidth="1"/>
    <col min="5385" max="5385" width="23.7109375" style="42" customWidth="1"/>
    <col min="5386" max="5386" width="15.42578125" style="42" bestFit="1" customWidth="1"/>
    <col min="5387" max="5636" width="9.140625" style="42"/>
    <col min="5637" max="5637" width="27.42578125" style="42" customWidth="1"/>
    <col min="5638" max="5638" width="20.140625" style="42" customWidth="1"/>
    <col min="5639" max="5639" width="11.42578125" style="42" customWidth="1"/>
    <col min="5640" max="5640" width="21.5703125" style="42" customWidth="1"/>
    <col min="5641" max="5641" width="23.7109375" style="42" customWidth="1"/>
    <col min="5642" max="5642" width="15.42578125" style="42" bestFit="1" customWidth="1"/>
    <col min="5643" max="5892" width="9.140625" style="42"/>
    <col min="5893" max="5893" width="27.42578125" style="42" customWidth="1"/>
    <col min="5894" max="5894" width="20.140625" style="42" customWidth="1"/>
    <col min="5895" max="5895" width="11.42578125" style="42" customWidth="1"/>
    <col min="5896" max="5896" width="21.5703125" style="42" customWidth="1"/>
    <col min="5897" max="5897" width="23.7109375" style="42" customWidth="1"/>
    <col min="5898" max="5898" width="15.42578125" style="42" bestFit="1" customWidth="1"/>
    <col min="5899" max="6148" width="9.140625" style="42"/>
    <col min="6149" max="6149" width="27.42578125" style="42" customWidth="1"/>
    <col min="6150" max="6150" width="20.140625" style="42" customWidth="1"/>
    <col min="6151" max="6151" width="11.42578125" style="42" customWidth="1"/>
    <col min="6152" max="6152" width="21.5703125" style="42" customWidth="1"/>
    <col min="6153" max="6153" width="23.7109375" style="42" customWidth="1"/>
    <col min="6154" max="6154" width="15.42578125" style="42" bestFit="1" customWidth="1"/>
    <col min="6155" max="6404" width="9.140625" style="42"/>
    <col min="6405" max="6405" width="27.42578125" style="42" customWidth="1"/>
    <col min="6406" max="6406" width="20.140625" style="42" customWidth="1"/>
    <col min="6407" max="6407" width="11.42578125" style="42" customWidth="1"/>
    <col min="6408" max="6408" width="21.5703125" style="42" customWidth="1"/>
    <col min="6409" max="6409" width="23.7109375" style="42" customWidth="1"/>
    <col min="6410" max="6410" width="15.42578125" style="42" bestFit="1" customWidth="1"/>
    <col min="6411" max="6660" width="9.140625" style="42"/>
    <col min="6661" max="6661" width="27.42578125" style="42" customWidth="1"/>
    <col min="6662" max="6662" width="20.140625" style="42" customWidth="1"/>
    <col min="6663" max="6663" width="11.42578125" style="42" customWidth="1"/>
    <col min="6664" max="6664" width="21.5703125" style="42" customWidth="1"/>
    <col min="6665" max="6665" width="23.7109375" style="42" customWidth="1"/>
    <col min="6666" max="6666" width="15.42578125" style="42" bestFit="1" customWidth="1"/>
    <col min="6667" max="6916" width="9.140625" style="42"/>
    <col min="6917" max="6917" width="27.42578125" style="42" customWidth="1"/>
    <col min="6918" max="6918" width="20.140625" style="42" customWidth="1"/>
    <col min="6919" max="6919" width="11.42578125" style="42" customWidth="1"/>
    <col min="6920" max="6920" width="21.5703125" style="42" customWidth="1"/>
    <col min="6921" max="6921" width="23.7109375" style="42" customWidth="1"/>
    <col min="6922" max="6922" width="15.42578125" style="42" bestFit="1" customWidth="1"/>
    <col min="6923" max="7172" width="9.140625" style="42"/>
    <col min="7173" max="7173" width="27.42578125" style="42" customWidth="1"/>
    <col min="7174" max="7174" width="20.140625" style="42" customWidth="1"/>
    <col min="7175" max="7175" width="11.42578125" style="42" customWidth="1"/>
    <col min="7176" max="7176" width="21.5703125" style="42" customWidth="1"/>
    <col min="7177" max="7177" width="23.7109375" style="42" customWidth="1"/>
    <col min="7178" max="7178" width="15.42578125" style="42" bestFit="1" customWidth="1"/>
    <col min="7179" max="7428" width="9.140625" style="42"/>
    <col min="7429" max="7429" width="27.42578125" style="42" customWidth="1"/>
    <col min="7430" max="7430" width="20.140625" style="42" customWidth="1"/>
    <col min="7431" max="7431" width="11.42578125" style="42" customWidth="1"/>
    <col min="7432" max="7432" width="21.5703125" style="42" customWidth="1"/>
    <col min="7433" max="7433" width="23.7109375" style="42" customWidth="1"/>
    <col min="7434" max="7434" width="15.42578125" style="42" bestFit="1" customWidth="1"/>
    <col min="7435" max="7684" width="9.140625" style="42"/>
    <col min="7685" max="7685" width="27.42578125" style="42" customWidth="1"/>
    <col min="7686" max="7686" width="20.140625" style="42" customWidth="1"/>
    <col min="7687" max="7687" width="11.42578125" style="42" customWidth="1"/>
    <col min="7688" max="7688" width="21.5703125" style="42" customWidth="1"/>
    <col min="7689" max="7689" width="23.7109375" style="42" customWidth="1"/>
    <col min="7690" max="7690" width="15.42578125" style="42" bestFit="1" customWidth="1"/>
    <col min="7691" max="7940" width="9.140625" style="42"/>
    <col min="7941" max="7941" width="27.42578125" style="42" customWidth="1"/>
    <col min="7942" max="7942" width="20.140625" style="42" customWidth="1"/>
    <col min="7943" max="7943" width="11.42578125" style="42" customWidth="1"/>
    <col min="7944" max="7944" width="21.5703125" style="42" customWidth="1"/>
    <col min="7945" max="7945" width="23.7109375" style="42" customWidth="1"/>
    <col min="7946" max="7946" width="15.42578125" style="42" bestFit="1" customWidth="1"/>
    <col min="7947" max="8196" width="9.140625" style="42"/>
    <col min="8197" max="8197" width="27.42578125" style="42" customWidth="1"/>
    <col min="8198" max="8198" width="20.140625" style="42" customWidth="1"/>
    <col min="8199" max="8199" width="11.42578125" style="42" customWidth="1"/>
    <col min="8200" max="8200" width="21.5703125" style="42" customWidth="1"/>
    <col min="8201" max="8201" width="23.7109375" style="42" customWidth="1"/>
    <col min="8202" max="8202" width="15.42578125" style="42" bestFit="1" customWidth="1"/>
    <col min="8203" max="8452" width="9.140625" style="42"/>
    <col min="8453" max="8453" width="27.42578125" style="42" customWidth="1"/>
    <col min="8454" max="8454" width="20.140625" style="42" customWidth="1"/>
    <col min="8455" max="8455" width="11.42578125" style="42" customWidth="1"/>
    <col min="8456" max="8456" width="21.5703125" style="42" customWidth="1"/>
    <col min="8457" max="8457" width="23.7109375" style="42" customWidth="1"/>
    <col min="8458" max="8458" width="15.42578125" style="42" bestFit="1" customWidth="1"/>
    <col min="8459" max="8708" width="9.140625" style="42"/>
    <col min="8709" max="8709" width="27.42578125" style="42" customWidth="1"/>
    <col min="8710" max="8710" width="20.140625" style="42" customWidth="1"/>
    <col min="8711" max="8711" width="11.42578125" style="42" customWidth="1"/>
    <col min="8712" max="8712" width="21.5703125" style="42" customWidth="1"/>
    <col min="8713" max="8713" width="23.7109375" style="42" customWidth="1"/>
    <col min="8714" max="8714" width="15.42578125" style="42" bestFit="1" customWidth="1"/>
    <col min="8715" max="8964" width="9.140625" style="42"/>
    <col min="8965" max="8965" width="27.42578125" style="42" customWidth="1"/>
    <col min="8966" max="8966" width="20.140625" style="42" customWidth="1"/>
    <col min="8967" max="8967" width="11.42578125" style="42" customWidth="1"/>
    <col min="8968" max="8968" width="21.5703125" style="42" customWidth="1"/>
    <col min="8969" max="8969" width="23.7109375" style="42" customWidth="1"/>
    <col min="8970" max="8970" width="15.42578125" style="42" bestFit="1" customWidth="1"/>
    <col min="8971" max="9220" width="9.140625" style="42"/>
    <col min="9221" max="9221" width="27.42578125" style="42" customWidth="1"/>
    <col min="9222" max="9222" width="20.140625" style="42" customWidth="1"/>
    <col min="9223" max="9223" width="11.42578125" style="42" customWidth="1"/>
    <col min="9224" max="9224" width="21.5703125" style="42" customWidth="1"/>
    <col min="9225" max="9225" width="23.7109375" style="42" customWidth="1"/>
    <col min="9226" max="9226" width="15.42578125" style="42" bestFit="1" customWidth="1"/>
    <col min="9227" max="9476" width="9.140625" style="42"/>
    <col min="9477" max="9477" width="27.42578125" style="42" customWidth="1"/>
    <col min="9478" max="9478" width="20.140625" style="42" customWidth="1"/>
    <col min="9479" max="9479" width="11.42578125" style="42" customWidth="1"/>
    <col min="9480" max="9480" width="21.5703125" style="42" customWidth="1"/>
    <col min="9481" max="9481" width="23.7109375" style="42" customWidth="1"/>
    <col min="9482" max="9482" width="15.42578125" style="42" bestFit="1" customWidth="1"/>
    <col min="9483" max="9732" width="9.140625" style="42"/>
    <col min="9733" max="9733" width="27.42578125" style="42" customWidth="1"/>
    <col min="9734" max="9734" width="20.140625" style="42" customWidth="1"/>
    <col min="9735" max="9735" width="11.42578125" style="42" customWidth="1"/>
    <col min="9736" max="9736" width="21.5703125" style="42" customWidth="1"/>
    <col min="9737" max="9737" width="23.7109375" style="42" customWidth="1"/>
    <col min="9738" max="9738" width="15.42578125" style="42" bestFit="1" customWidth="1"/>
    <col min="9739" max="9988" width="9.140625" style="42"/>
    <col min="9989" max="9989" width="27.42578125" style="42" customWidth="1"/>
    <col min="9990" max="9990" width="20.140625" style="42" customWidth="1"/>
    <col min="9991" max="9991" width="11.42578125" style="42" customWidth="1"/>
    <col min="9992" max="9992" width="21.5703125" style="42" customWidth="1"/>
    <col min="9993" max="9993" width="23.7109375" style="42" customWidth="1"/>
    <col min="9994" max="9994" width="15.42578125" style="42" bestFit="1" customWidth="1"/>
    <col min="9995" max="10244" width="9.140625" style="42"/>
    <col min="10245" max="10245" width="27.42578125" style="42" customWidth="1"/>
    <col min="10246" max="10246" width="20.140625" style="42" customWidth="1"/>
    <col min="10247" max="10247" width="11.42578125" style="42" customWidth="1"/>
    <col min="10248" max="10248" width="21.5703125" style="42" customWidth="1"/>
    <col min="10249" max="10249" width="23.7109375" style="42" customWidth="1"/>
    <col min="10250" max="10250" width="15.42578125" style="42" bestFit="1" customWidth="1"/>
    <col min="10251" max="10500" width="9.140625" style="42"/>
    <col min="10501" max="10501" width="27.42578125" style="42" customWidth="1"/>
    <col min="10502" max="10502" width="20.140625" style="42" customWidth="1"/>
    <col min="10503" max="10503" width="11.42578125" style="42" customWidth="1"/>
    <col min="10504" max="10504" width="21.5703125" style="42" customWidth="1"/>
    <col min="10505" max="10505" width="23.7109375" style="42" customWidth="1"/>
    <col min="10506" max="10506" width="15.42578125" style="42" bestFit="1" customWidth="1"/>
    <col min="10507" max="10756" width="9.140625" style="42"/>
    <col min="10757" max="10757" width="27.42578125" style="42" customWidth="1"/>
    <col min="10758" max="10758" width="20.140625" style="42" customWidth="1"/>
    <col min="10759" max="10759" width="11.42578125" style="42" customWidth="1"/>
    <col min="10760" max="10760" width="21.5703125" style="42" customWidth="1"/>
    <col min="10761" max="10761" width="23.7109375" style="42" customWidth="1"/>
    <col min="10762" max="10762" width="15.42578125" style="42" bestFit="1" customWidth="1"/>
    <col min="10763" max="11012" width="9.140625" style="42"/>
    <col min="11013" max="11013" width="27.42578125" style="42" customWidth="1"/>
    <col min="11014" max="11014" width="20.140625" style="42" customWidth="1"/>
    <col min="11015" max="11015" width="11.42578125" style="42" customWidth="1"/>
    <col min="11016" max="11016" width="21.5703125" style="42" customWidth="1"/>
    <col min="11017" max="11017" width="23.7109375" style="42" customWidth="1"/>
    <col min="11018" max="11018" width="15.42578125" style="42" bestFit="1" customWidth="1"/>
    <col min="11019" max="11268" width="9.140625" style="42"/>
    <col min="11269" max="11269" width="27.42578125" style="42" customWidth="1"/>
    <col min="11270" max="11270" width="20.140625" style="42" customWidth="1"/>
    <col min="11271" max="11271" width="11.42578125" style="42" customWidth="1"/>
    <col min="11272" max="11272" width="21.5703125" style="42" customWidth="1"/>
    <col min="11273" max="11273" width="23.7109375" style="42" customWidth="1"/>
    <col min="11274" max="11274" width="15.42578125" style="42" bestFit="1" customWidth="1"/>
    <col min="11275" max="11524" width="9.140625" style="42"/>
    <col min="11525" max="11525" width="27.42578125" style="42" customWidth="1"/>
    <col min="11526" max="11526" width="20.140625" style="42" customWidth="1"/>
    <col min="11527" max="11527" width="11.42578125" style="42" customWidth="1"/>
    <col min="11528" max="11528" width="21.5703125" style="42" customWidth="1"/>
    <col min="11529" max="11529" width="23.7109375" style="42" customWidth="1"/>
    <col min="11530" max="11530" width="15.42578125" style="42" bestFit="1" customWidth="1"/>
    <col min="11531" max="11780" width="9.140625" style="42"/>
    <col min="11781" max="11781" width="27.42578125" style="42" customWidth="1"/>
    <col min="11782" max="11782" width="20.140625" style="42" customWidth="1"/>
    <col min="11783" max="11783" width="11.42578125" style="42" customWidth="1"/>
    <col min="11784" max="11784" width="21.5703125" style="42" customWidth="1"/>
    <col min="11785" max="11785" width="23.7109375" style="42" customWidth="1"/>
    <col min="11786" max="11786" width="15.42578125" style="42" bestFit="1" customWidth="1"/>
    <col min="11787" max="12036" width="9.140625" style="42"/>
    <col min="12037" max="12037" width="27.42578125" style="42" customWidth="1"/>
    <col min="12038" max="12038" width="20.140625" style="42" customWidth="1"/>
    <col min="12039" max="12039" width="11.42578125" style="42" customWidth="1"/>
    <col min="12040" max="12040" width="21.5703125" style="42" customWidth="1"/>
    <col min="12041" max="12041" width="23.7109375" style="42" customWidth="1"/>
    <col min="12042" max="12042" width="15.42578125" style="42" bestFit="1" customWidth="1"/>
    <col min="12043" max="12292" width="9.140625" style="42"/>
    <col min="12293" max="12293" width="27.42578125" style="42" customWidth="1"/>
    <col min="12294" max="12294" width="20.140625" style="42" customWidth="1"/>
    <col min="12295" max="12295" width="11.42578125" style="42" customWidth="1"/>
    <col min="12296" max="12296" width="21.5703125" style="42" customWidth="1"/>
    <col min="12297" max="12297" width="23.7109375" style="42" customWidth="1"/>
    <col min="12298" max="12298" width="15.42578125" style="42" bestFit="1" customWidth="1"/>
    <col min="12299" max="12548" width="9.140625" style="42"/>
    <col min="12549" max="12549" width="27.42578125" style="42" customWidth="1"/>
    <col min="12550" max="12550" width="20.140625" style="42" customWidth="1"/>
    <col min="12551" max="12551" width="11.42578125" style="42" customWidth="1"/>
    <col min="12552" max="12552" width="21.5703125" style="42" customWidth="1"/>
    <col min="12553" max="12553" width="23.7109375" style="42" customWidth="1"/>
    <col min="12554" max="12554" width="15.42578125" style="42" bestFit="1" customWidth="1"/>
    <col min="12555" max="12804" width="9.140625" style="42"/>
    <col min="12805" max="12805" width="27.42578125" style="42" customWidth="1"/>
    <col min="12806" max="12806" width="20.140625" style="42" customWidth="1"/>
    <col min="12807" max="12807" width="11.42578125" style="42" customWidth="1"/>
    <col min="12808" max="12808" width="21.5703125" style="42" customWidth="1"/>
    <col min="12809" max="12809" width="23.7109375" style="42" customWidth="1"/>
    <col min="12810" max="12810" width="15.42578125" style="42" bestFit="1" customWidth="1"/>
    <col min="12811" max="13060" width="9.140625" style="42"/>
    <col min="13061" max="13061" width="27.42578125" style="42" customWidth="1"/>
    <col min="13062" max="13062" width="20.140625" style="42" customWidth="1"/>
    <col min="13063" max="13063" width="11.42578125" style="42" customWidth="1"/>
    <col min="13064" max="13064" width="21.5703125" style="42" customWidth="1"/>
    <col min="13065" max="13065" width="23.7109375" style="42" customWidth="1"/>
    <col min="13066" max="13066" width="15.42578125" style="42" bestFit="1" customWidth="1"/>
    <col min="13067" max="13316" width="9.140625" style="42"/>
    <col min="13317" max="13317" width="27.42578125" style="42" customWidth="1"/>
    <col min="13318" max="13318" width="20.140625" style="42" customWidth="1"/>
    <col min="13319" max="13319" width="11.42578125" style="42" customWidth="1"/>
    <col min="13320" max="13320" width="21.5703125" style="42" customWidth="1"/>
    <col min="13321" max="13321" width="23.7109375" style="42" customWidth="1"/>
    <col min="13322" max="13322" width="15.42578125" style="42" bestFit="1" customWidth="1"/>
    <col min="13323" max="13572" width="9.140625" style="42"/>
    <col min="13573" max="13573" width="27.42578125" style="42" customWidth="1"/>
    <col min="13574" max="13574" width="20.140625" style="42" customWidth="1"/>
    <col min="13575" max="13575" width="11.42578125" style="42" customWidth="1"/>
    <col min="13576" max="13576" width="21.5703125" style="42" customWidth="1"/>
    <col min="13577" max="13577" width="23.7109375" style="42" customWidth="1"/>
    <col min="13578" max="13578" width="15.42578125" style="42" bestFit="1" customWidth="1"/>
    <col min="13579" max="13828" width="9.140625" style="42"/>
    <col min="13829" max="13829" width="27.42578125" style="42" customWidth="1"/>
    <col min="13830" max="13830" width="20.140625" style="42" customWidth="1"/>
    <col min="13831" max="13831" width="11.42578125" style="42" customWidth="1"/>
    <col min="13832" max="13832" width="21.5703125" style="42" customWidth="1"/>
    <col min="13833" max="13833" width="23.7109375" style="42" customWidth="1"/>
    <col min="13834" max="13834" width="15.42578125" style="42" bestFit="1" customWidth="1"/>
    <col min="13835" max="14084" width="9.140625" style="42"/>
    <col min="14085" max="14085" width="27.42578125" style="42" customWidth="1"/>
    <col min="14086" max="14086" width="20.140625" style="42" customWidth="1"/>
    <col min="14087" max="14087" width="11.42578125" style="42" customWidth="1"/>
    <col min="14088" max="14088" width="21.5703125" style="42" customWidth="1"/>
    <col min="14089" max="14089" width="23.7109375" style="42" customWidth="1"/>
    <col min="14090" max="14090" width="15.42578125" style="42" bestFit="1" customWidth="1"/>
    <col min="14091" max="14340" width="9.140625" style="42"/>
    <col min="14341" max="14341" width="27.42578125" style="42" customWidth="1"/>
    <col min="14342" max="14342" width="20.140625" style="42" customWidth="1"/>
    <col min="14343" max="14343" width="11.42578125" style="42" customWidth="1"/>
    <col min="14344" max="14344" width="21.5703125" style="42" customWidth="1"/>
    <col min="14345" max="14345" width="23.7109375" style="42" customWidth="1"/>
    <col min="14346" max="14346" width="15.42578125" style="42" bestFit="1" customWidth="1"/>
    <col min="14347" max="14596" width="9.140625" style="42"/>
    <col min="14597" max="14597" width="27.42578125" style="42" customWidth="1"/>
    <col min="14598" max="14598" width="20.140625" style="42" customWidth="1"/>
    <col min="14599" max="14599" width="11.42578125" style="42" customWidth="1"/>
    <col min="14600" max="14600" width="21.5703125" style="42" customWidth="1"/>
    <col min="14601" max="14601" width="23.7109375" style="42" customWidth="1"/>
    <col min="14602" max="14602" width="15.42578125" style="42" bestFit="1" customWidth="1"/>
    <col min="14603" max="14852" width="9.140625" style="42"/>
    <col min="14853" max="14853" width="27.42578125" style="42" customWidth="1"/>
    <col min="14854" max="14854" width="20.140625" style="42" customWidth="1"/>
    <col min="14855" max="14855" width="11.42578125" style="42" customWidth="1"/>
    <col min="14856" max="14856" width="21.5703125" style="42" customWidth="1"/>
    <col min="14857" max="14857" width="23.7109375" style="42" customWidth="1"/>
    <col min="14858" max="14858" width="15.42578125" style="42" bestFit="1" customWidth="1"/>
    <col min="14859" max="15108" width="9.140625" style="42"/>
    <col min="15109" max="15109" width="27.42578125" style="42" customWidth="1"/>
    <col min="15110" max="15110" width="20.140625" style="42" customWidth="1"/>
    <col min="15111" max="15111" width="11.42578125" style="42" customWidth="1"/>
    <col min="15112" max="15112" width="21.5703125" style="42" customWidth="1"/>
    <col min="15113" max="15113" width="23.7109375" style="42" customWidth="1"/>
    <col min="15114" max="15114" width="15.42578125" style="42" bestFit="1" customWidth="1"/>
    <col min="15115" max="15364" width="9.140625" style="42"/>
    <col min="15365" max="15365" width="27.42578125" style="42" customWidth="1"/>
    <col min="15366" max="15366" width="20.140625" style="42" customWidth="1"/>
    <col min="15367" max="15367" width="11.42578125" style="42" customWidth="1"/>
    <col min="15368" max="15368" width="21.5703125" style="42" customWidth="1"/>
    <col min="15369" max="15369" width="23.7109375" style="42" customWidth="1"/>
    <col min="15370" max="15370" width="15.42578125" style="42" bestFit="1" customWidth="1"/>
    <col min="15371" max="15620" width="9.140625" style="42"/>
    <col min="15621" max="15621" width="27.42578125" style="42" customWidth="1"/>
    <col min="15622" max="15622" width="20.140625" style="42" customWidth="1"/>
    <col min="15623" max="15623" width="11.42578125" style="42" customWidth="1"/>
    <col min="15624" max="15624" width="21.5703125" style="42" customWidth="1"/>
    <col min="15625" max="15625" width="23.7109375" style="42" customWidth="1"/>
    <col min="15626" max="15626" width="15.42578125" style="42" bestFit="1" customWidth="1"/>
    <col min="15627" max="15876" width="9.140625" style="42"/>
    <col min="15877" max="15877" width="27.42578125" style="42" customWidth="1"/>
    <col min="15878" max="15878" width="20.140625" style="42" customWidth="1"/>
    <col min="15879" max="15879" width="11.42578125" style="42" customWidth="1"/>
    <col min="15880" max="15880" width="21.5703125" style="42" customWidth="1"/>
    <col min="15881" max="15881" width="23.7109375" style="42" customWidth="1"/>
    <col min="15882" max="15882" width="15.42578125" style="42" bestFit="1" customWidth="1"/>
    <col min="15883" max="16132" width="9.140625" style="42"/>
    <col min="16133" max="16133" width="27.42578125" style="42" customWidth="1"/>
    <col min="16134" max="16134" width="20.140625" style="42" customWidth="1"/>
    <col min="16135" max="16135" width="11.42578125" style="42" customWidth="1"/>
    <col min="16136" max="16136" width="21.5703125" style="42" customWidth="1"/>
    <col min="16137" max="16137" width="23.7109375" style="42" customWidth="1"/>
    <col min="16138" max="16138" width="15.42578125" style="42" bestFit="1" customWidth="1"/>
    <col min="16139" max="16384" width="9.140625" style="42"/>
  </cols>
  <sheetData>
    <row r="2" spans="1:13" ht="18.75">
      <c r="A2" s="41" t="s">
        <v>235</v>
      </c>
    </row>
    <row r="3" spans="1:13" ht="15.75">
      <c r="A3" s="44" t="s">
        <v>236</v>
      </c>
      <c r="B3" s="44"/>
      <c r="C3" s="44"/>
      <c r="D3" s="44"/>
      <c r="E3" s="44"/>
      <c r="F3" s="81">
        <v>0.68</v>
      </c>
      <c r="G3" s="46"/>
      <c r="H3" s="44"/>
      <c r="I3" s="44"/>
      <c r="J3" s="44"/>
      <c r="K3" s="44"/>
      <c r="L3" s="44"/>
      <c r="M3" s="44"/>
    </row>
    <row r="4" spans="1:13" ht="15.75">
      <c r="A4" s="44" t="s">
        <v>237</v>
      </c>
      <c r="B4" s="44"/>
      <c r="C4" s="44"/>
      <c r="D4" s="44"/>
      <c r="E4" s="44"/>
      <c r="F4" s="71">
        <f>333.72*1000000000</f>
        <v>333720000000</v>
      </c>
      <c r="G4" s="46" t="s">
        <v>255</v>
      </c>
      <c r="H4" s="44"/>
      <c r="I4" s="44"/>
      <c r="J4" s="44"/>
      <c r="K4" s="44"/>
      <c r="L4" s="44"/>
      <c r="M4" s="44"/>
    </row>
    <row r="5" spans="1:13" ht="15.75">
      <c r="A5" s="44" t="s">
        <v>388</v>
      </c>
      <c r="B5" s="44"/>
      <c r="C5" s="44"/>
      <c r="D5" s="44"/>
      <c r="E5" s="44"/>
      <c r="F5" s="82">
        <v>109</v>
      </c>
      <c r="G5" s="46"/>
      <c r="H5" s="44"/>
      <c r="I5" s="44"/>
      <c r="J5" s="44"/>
      <c r="K5" s="44"/>
      <c r="L5" s="44"/>
      <c r="M5" s="44"/>
    </row>
    <row r="6" spans="1:13" ht="15.75">
      <c r="A6" s="44" t="s">
        <v>268</v>
      </c>
      <c r="B6" s="44"/>
      <c r="C6" s="44"/>
      <c r="D6" s="44"/>
      <c r="E6" s="44"/>
      <c r="F6" s="83">
        <f>F4/F5</f>
        <v>3061651376.1467891</v>
      </c>
      <c r="G6" s="46" t="s">
        <v>238</v>
      </c>
      <c r="H6" s="44"/>
      <c r="I6" s="44"/>
      <c r="J6" s="44"/>
      <c r="K6" s="44"/>
      <c r="L6" s="44"/>
      <c r="M6" s="44"/>
    </row>
    <row r="7" spans="1:13" ht="15.75">
      <c r="A7" s="44"/>
      <c r="B7" s="44"/>
      <c r="C7" s="44"/>
      <c r="D7" s="44"/>
      <c r="E7" s="44"/>
      <c r="F7" s="48"/>
      <c r="G7" s="46"/>
      <c r="H7" s="44"/>
      <c r="I7" s="44"/>
      <c r="J7" s="44"/>
      <c r="K7" s="44"/>
      <c r="L7" s="44"/>
      <c r="M7" s="44"/>
    </row>
    <row r="8" spans="1:13" ht="15.75">
      <c r="A8" s="117" t="s">
        <v>239</v>
      </c>
      <c r="B8" s="44"/>
      <c r="C8" s="44"/>
      <c r="D8" s="44"/>
      <c r="E8" s="44"/>
      <c r="F8" s="48"/>
      <c r="G8" s="46"/>
      <c r="H8" s="44"/>
      <c r="I8" s="44"/>
      <c r="J8" s="44"/>
      <c r="K8" s="44"/>
      <c r="L8" s="44"/>
      <c r="M8" s="44"/>
    </row>
    <row r="9" spans="1:13" ht="29.25" customHeight="1">
      <c r="A9" s="50" t="s">
        <v>240</v>
      </c>
      <c r="B9" s="44"/>
      <c r="C9" s="44"/>
      <c r="D9" s="44"/>
      <c r="E9" s="44"/>
      <c r="F9" s="82">
        <f>17.24*1000000000</f>
        <v>17240000000</v>
      </c>
      <c r="G9" s="186">
        <f>G26</f>
        <v>0.215</v>
      </c>
      <c r="H9" s="71">
        <f>F9*G9</f>
        <v>3706600000</v>
      </c>
      <c r="I9" s="52" t="s">
        <v>257</v>
      </c>
      <c r="J9" s="53">
        <v>148700000</v>
      </c>
      <c r="K9" s="54">
        <f>J9/F9</f>
        <v>8.6252900232018561E-3</v>
      </c>
      <c r="L9" s="44"/>
      <c r="M9" s="44"/>
    </row>
    <row r="10" spans="1:13" ht="15.75">
      <c r="A10" s="44"/>
      <c r="B10" s="44"/>
      <c r="C10" s="44"/>
      <c r="D10" s="44"/>
      <c r="E10" s="44"/>
      <c r="F10" s="48"/>
      <c r="G10" s="46"/>
      <c r="H10" s="44"/>
      <c r="I10" s="44"/>
      <c r="J10" s="44"/>
      <c r="K10" s="44"/>
      <c r="L10" s="44"/>
      <c r="M10" s="44"/>
    </row>
    <row r="11" spans="1:13" ht="15.75">
      <c r="A11" s="117" t="s">
        <v>241</v>
      </c>
      <c r="B11" s="44"/>
      <c r="C11" s="44"/>
      <c r="D11" s="44"/>
      <c r="E11" s="44"/>
      <c r="F11" s="48"/>
      <c r="G11" s="46"/>
      <c r="H11" s="44"/>
      <c r="I11" s="55" t="s">
        <v>242</v>
      </c>
      <c r="J11" s="44"/>
      <c r="K11" s="44"/>
      <c r="L11" s="44"/>
      <c r="M11" s="44"/>
    </row>
    <row r="12" spans="1:13" ht="15.75">
      <c r="A12" s="56" t="s">
        <v>258</v>
      </c>
      <c r="B12" s="44"/>
      <c r="C12" s="44"/>
      <c r="D12" s="44"/>
      <c r="E12" s="44"/>
      <c r="F12" s="83">
        <v>12400000</v>
      </c>
      <c r="G12" s="85" t="s">
        <v>243</v>
      </c>
      <c r="H12" s="86"/>
      <c r="I12" s="44"/>
      <c r="J12" s="44"/>
      <c r="K12" s="44"/>
      <c r="L12" s="44"/>
      <c r="M12" s="44"/>
    </row>
    <row r="13" spans="1:13" ht="15.75">
      <c r="A13" s="56" t="s">
        <v>256</v>
      </c>
      <c r="B13" s="44"/>
      <c r="C13" s="44"/>
      <c r="D13" s="44"/>
      <c r="E13" s="44"/>
      <c r="F13" s="82">
        <f>17.39*1000000000</f>
        <v>17390000000</v>
      </c>
      <c r="G13" s="186">
        <f>G26</f>
        <v>0.215</v>
      </c>
      <c r="H13" s="71">
        <f>F13*G13</f>
        <v>3738850000</v>
      </c>
      <c r="I13" s="44"/>
      <c r="J13" s="44"/>
      <c r="K13" s="44"/>
      <c r="L13" s="44"/>
      <c r="M13" s="44"/>
    </row>
    <row r="14" spans="1:13" ht="15.75">
      <c r="A14" s="44"/>
      <c r="B14" s="44"/>
      <c r="C14" s="44"/>
      <c r="D14" s="44"/>
      <c r="E14" s="44"/>
      <c r="F14" s="48"/>
      <c r="G14" s="46"/>
      <c r="H14" s="44"/>
      <c r="I14" s="44"/>
      <c r="J14" s="44"/>
      <c r="K14" s="44"/>
      <c r="L14" s="44"/>
      <c r="M14" s="44"/>
    </row>
    <row r="15" spans="1:13" ht="15.75">
      <c r="A15" s="44"/>
      <c r="B15" s="44"/>
      <c r="C15" s="44"/>
      <c r="D15" s="44"/>
      <c r="E15" s="44"/>
      <c r="F15" s="48"/>
      <c r="G15" s="46"/>
      <c r="H15" s="44"/>
      <c r="I15" s="44"/>
      <c r="J15" s="44"/>
      <c r="K15" s="44"/>
      <c r="L15" s="44"/>
      <c r="M15" s="44"/>
    </row>
    <row r="16" spans="1:13" ht="30" customHeight="1">
      <c r="A16" s="205" t="s">
        <v>244</v>
      </c>
      <c r="B16" s="206"/>
      <c r="C16" s="206"/>
      <c r="D16" s="206"/>
      <c r="E16" s="206"/>
      <c r="F16" s="82">
        <v>257000000</v>
      </c>
      <c r="G16" s="84">
        <v>12</v>
      </c>
      <c r="H16" s="71">
        <f>F16*G16</f>
        <v>3084000000</v>
      </c>
      <c r="I16" s="44"/>
      <c r="J16" s="44"/>
      <c r="K16" s="44"/>
      <c r="L16" s="44"/>
      <c r="M16" s="44"/>
    </row>
    <row r="17" spans="1:13" ht="15.75">
      <c r="A17" s="56" t="s">
        <v>245</v>
      </c>
      <c r="B17" s="57"/>
      <c r="C17" s="57"/>
      <c r="D17" s="57"/>
      <c r="E17" s="57"/>
      <c r="F17" s="58"/>
      <c r="G17" s="59"/>
      <c r="H17" s="44"/>
      <c r="I17" s="44"/>
      <c r="J17" s="44"/>
      <c r="K17" s="44"/>
      <c r="L17" s="44"/>
      <c r="M17" s="44"/>
    </row>
    <row r="18" spans="1:13" ht="15.75">
      <c r="A18" s="60"/>
      <c r="B18" s="44"/>
      <c r="C18" s="44"/>
      <c r="D18" s="44"/>
      <c r="E18" s="44"/>
      <c r="F18" s="48"/>
      <c r="G18" s="46"/>
      <c r="H18" s="44"/>
      <c r="I18" s="44"/>
      <c r="J18" s="44"/>
      <c r="K18" s="44"/>
      <c r="L18" s="44"/>
      <c r="M18" s="44"/>
    </row>
    <row r="19" spans="1:13" ht="15.75">
      <c r="A19" s="44"/>
      <c r="B19" s="44"/>
      <c r="C19" s="44"/>
      <c r="D19" s="44"/>
      <c r="E19" s="44"/>
      <c r="F19" s="48"/>
      <c r="G19" s="46"/>
      <c r="H19" s="44"/>
      <c r="I19" s="44"/>
      <c r="J19" s="44"/>
      <c r="K19" s="44"/>
      <c r="L19" s="44"/>
      <c r="M19" s="44"/>
    </row>
    <row r="20" spans="1:13" ht="15.75">
      <c r="A20" s="44"/>
      <c r="B20" s="44"/>
      <c r="C20" s="44"/>
      <c r="D20" s="44"/>
      <c r="E20" s="44"/>
      <c r="F20" s="48"/>
      <c r="G20" s="46"/>
      <c r="H20" s="44"/>
      <c r="I20" s="44"/>
      <c r="J20" s="44"/>
      <c r="K20" s="44"/>
      <c r="L20" s="44"/>
      <c r="M20" s="44"/>
    </row>
    <row r="21" spans="1:13" s="63" customFormat="1" ht="15.75">
      <c r="A21" s="117" t="s">
        <v>246</v>
      </c>
      <c r="B21" s="61"/>
      <c r="C21" s="61"/>
      <c r="D21" s="61"/>
      <c r="E21" s="61"/>
      <c r="F21" s="45"/>
      <c r="G21" s="62"/>
      <c r="H21" s="61"/>
      <c r="I21" s="61"/>
      <c r="J21" s="61"/>
      <c r="K21" s="61"/>
      <c r="L21" s="61"/>
      <c r="M21" s="61"/>
    </row>
    <row r="22" spans="1:13" ht="15.75">
      <c r="A22" s="64" t="s">
        <v>286</v>
      </c>
      <c r="B22" s="44"/>
      <c r="C22" s="44"/>
      <c r="D22" s="44"/>
      <c r="E22" s="44"/>
      <c r="F22" s="65">
        <v>13173498</v>
      </c>
      <c r="G22" s="46" t="s">
        <v>260</v>
      </c>
      <c r="I22" s="44"/>
      <c r="J22" s="44"/>
      <c r="K22" s="44"/>
      <c r="L22" s="44"/>
      <c r="M22" s="44"/>
    </row>
    <row r="23" spans="1:13" ht="15.75">
      <c r="A23" s="101" t="s">
        <v>287</v>
      </c>
      <c r="B23" s="44"/>
      <c r="C23" s="44"/>
      <c r="D23" s="44"/>
      <c r="E23" s="44"/>
      <c r="F23" s="53">
        <f>17.7*1000000000</f>
        <v>17700000000</v>
      </c>
      <c r="G23" s="46" t="s">
        <v>288</v>
      </c>
      <c r="H23" s="102">
        <v>0.23</v>
      </c>
      <c r="I23" s="53">
        <f>F23*H23</f>
        <v>4071000000</v>
      </c>
      <c r="J23" s="44" t="s">
        <v>340</v>
      </c>
      <c r="K23" s="44"/>
      <c r="L23" s="44"/>
      <c r="M23" s="44"/>
    </row>
    <row r="24" spans="1:13" ht="15.75">
      <c r="A24" s="101" t="s">
        <v>290</v>
      </c>
      <c r="B24" s="44"/>
      <c r="C24" s="44"/>
      <c r="D24" s="44"/>
      <c r="E24" s="44"/>
      <c r="F24" s="106">
        <f>F23/F22</f>
        <v>1343.6066866977928</v>
      </c>
      <c r="G24" s="46"/>
      <c r="H24" s="102"/>
      <c r="I24" s="44"/>
      <c r="J24" s="44"/>
      <c r="K24" s="44"/>
      <c r="L24" s="44"/>
      <c r="M24" s="44"/>
    </row>
    <row r="25" spans="1:13" ht="15.75">
      <c r="A25" s="64" t="s">
        <v>247</v>
      </c>
      <c r="B25" s="44"/>
      <c r="C25" s="44"/>
      <c r="D25" s="44"/>
      <c r="E25" s="44"/>
      <c r="F25" s="103">
        <v>2923</v>
      </c>
      <c r="G25" s="46"/>
      <c r="H25" s="44"/>
      <c r="I25" s="44"/>
      <c r="J25" s="44"/>
      <c r="K25" s="44"/>
      <c r="L25" s="44"/>
      <c r="M25" s="44"/>
    </row>
    <row r="26" spans="1:13" ht="15.75">
      <c r="A26" s="64" t="s">
        <v>248</v>
      </c>
      <c r="B26" s="44"/>
      <c r="C26" s="44"/>
      <c r="D26" s="44"/>
      <c r="E26" s="44"/>
      <c r="F26" s="103">
        <v>1344</v>
      </c>
      <c r="G26" s="186">
        <v>0.215</v>
      </c>
      <c r="H26" s="187">
        <f>F26*G26</f>
        <v>288.95999999999998</v>
      </c>
      <c r="I26" s="44" t="s">
        <v>261</v>
      </c>
      <c r="J26" s="44"/>
      <c r="K26" s="44"/>
      <c r="L26" s="44"/>
      <c r="M26" s="44"/>
    </row>
    <row r="27" spans="1:13" ht="15.75">
      <c r="A27" s="44" t="s">
        <v>259</v>
      </c>
      <c r="B27" s="44"/>
      <c r="C27" s="44"/>
      <c r="D27" s="44"/>
      <c r="E27" s="44"/>
      <c r="F27" s="67">
        <v>3081260684</v>
      </c>
      <c r="G27" s="46"/>
      <c r="H27" s="44"/>
      <c r="I27" s="44"/>
      <c r="J27" s="44"/>
      <c r="K27" s="44"/>
      <c r="L27" s="44"/>
      <c r="M27" s="44"/>
    </row>
    <row r="28" spans="1:13" ht="15.75">
      <c r="A28" s="44" t="s">
        <v>389</v>
      </c>
      <c r="B28" s="44"/>
      <c r="C28" s="44"/>
      <c r="D28" s="44"/>
      <c r="E28" s="44"/>
      <c r="F28" s="69">
        <v>317977787510</v>
      </c>
      <c r="G28" s="46"/>
      <c r="H28" s="44"/>
      <c r="I28" s="44"/>
      <c r="J28" s="44"/>
      <c r="K28" s="44"/>
      <c r="L28" s="44"/>
      <c r="M28" s="44"/>
    </row>
    <row r="29" spans="1:13" ht="15.75">
      <c r="A29" s="68" t="s">
        <v>262</v>
      </c>
      <c r="B29" s="44"/>
      <c r="C29" s="44"/>
      <c r="D29" s="44"/>
      <c r="E29" s="44"/>
      <c r="F29" s="66">
        <f>F28/F27</f>
        <v>103.19730140366144</v>
      </c>
      <c r="G29" s="46"/>
      <c r="H29" s="44"/>
      <c r="I29" s="44"/>
      <c r="J29" s="44"/>
      <c r="K29" s="44"/>
      <c r="L29" s="44"/>
      <c r="M29" s="44"/>
    </row>
    <row r="30" spans="1:13" ht="15.75">
      <c r="A30" s="64" t="s">
        <v>390</v>
      </c>
      <c r="B30" s="44"/>
      <c r="C30" s="44"/>
      <c r="D30" s="44"/>
      <c r="E30" s="44"/>
      <c r="F30" s="44">
        <v>22</v>
      </c>
      <c r="G30" s="62">
        <v>12</v>
      </c>
      <c r="H30" s="61">
        <f>F30*G30</f>
        <v>264</v>
      </c>
      <c r="I30" s="66">
        <f>H30*F29</f>
        <v>27244.087570566622</v>
      </c>
      <c r="J30" s="44"/>
      <c r="K30" s="44"/>
      <c r="L30" s="44"/>
      <c r="M30" s="44"/>
    </row>
    <row r="31" spans="1:13" ht="15.75">
      <c r="A31" s="70" t="s">
        <v>391</v>
      </c>
      <c r="B31" s="44"/>
      <c r="C31" s="44"/>
      <c r="D31" s="44"/>
      <c r="E31" s="44"/>
      <c r="F31" s="71">
        <v>32151690719</v>
      </c>
      <c r="G31" s="84">
        <v>12</v>
      </c>
      <c r="H31" s="71">
        <f>F31*G31</f>
        <v>385820288628</v>
      </c>
      <c r="I31" s="61" t="s">
        <v>249</v>
      </c>
      <c r="J31" s="44"/>
      <c r="K31" s="44"/>
      <c r="L31" s="44"/>
      <c r="M31" s="44"/>
    </row>
    <row r="32" spans="1:13" ht="15.75">
      <c r="A32" s="44"/>
      <c r="B32" s="44"/>
      <c r="C32" s="44"/>
      <c r="D32" s="44"/>
      <c r="E32" s="44"/>
      <c r="F32" s="44"/>
      <c r="G32" s="46"/>
      <c r="H32" s="44"/>
      <c r="I32" s="44"/>
      <c r="J32" s="44"/>
      <c r="K32" s="44"/>
      <c r="L32" s="44"/>
      <c r="M32" s="44"/>
    </row>
    <row r="33" spans="1:13" ht="15.75">
      <c r="A33" s="44"/>
      <c r="B33" s="44"/>
      <c r="C33" s="44"/>
      <c r="D33" s="44"/>
      <c r="E33" s="44"/>
      <c r="F33" s="47"/>
      <c r="G33" s="51"/>
      <c r="H33" s="47"/>
      <c r="I33" s="44"/>
      <c r="J33" s="44"/>
      <c r="K33" s="44"/>
      <c r="L33" s="44"/>
      <c r="M33" s="44"/>
    </row>
    <row r="34" spans="1:13" ht="15.75">
      <c r="A34" s="44"/>
      <c r="B34" s="44"/>
      <c r="C34" s="44"/>
      <c r="D34" s="44"/>
      <c r="E34" s="44"/>
      <c r="F34" s="47"/>
      <c r="G34" s="51"/>
      <c r="H34" s="47"/>
      <c r="I34" s="44"/>
      <c r="J34" s="44"/>
      <c r="K34" s="44"/>
      <c r="L34" s="44"/>
      <c r="M34" s="44"/>
    </row>
    <row r="35" spans="1:13" ht="15.75">
      <c r="A35" s="61" t="s">
        <v>266</v>
      </c>
      <c r="B35" s="44"/>
      <c r="C35" s="44"/>
      <c r="D35" s="44"/>
      <c r="E35" s="44"/>
      <c r="F35" s="47"/>
      <c r="G35" s="51"/>
      <c r="H35" s="47"/>
      <c r="I35" s="44"/>
      <c r="J35" s="44"/>
      <c r="K35" s="44"/>
      <c r="L35" s="44"/>
      <c r="M35" s="44"/>
    </row>
    <row r="36" spans="1:13" ht="15.75">
      <c r="A36" s="44" t="s">
        <v>254</v>
      </c>
      <c r="B36" s="44"/>
      <c r="C36" s="44"/>
      <c r="D36" s="44"/>
      <c r="E36" s="44"/>
      <c r="F36" s="71">
        <f>'c01hist.xlsx Data'!Q467</f>
        <v>18092417277.989399</v>
      </c>
      <c r="G36" s="186">
        <f>G26</f>
        <v>0.215</v>
      </c>
      <c r="H36" s="71">
        <f>F36*G36</f>
        <v>3889869714.7677207</v>
      </c>
      <c r="I36" s="61" t="s">
        <v>419</v>
      </c>
      <c r="J36" s="44"/>
      <c r="K36" s="44"/>
      <c r="L36" s="44"/>
      <c r="M36" s="44"/>
    </row>
    <row r="37" spans="1:13" ht="15.75">
      <c r="A37" s="44" t="s">
        <v>289</v>
      </c>
      <c r="B37" s="44"/>
      <c r="C37" s="44"/>
      <c r="D37" s="44"/>
      <c r="E37" s="44"/>
      <c r="F37" s="80">
        <f>SUM('c01hist.xlsx Data'!S453:S464)*1000</f>
        <v>2573718896.275136</v>
      </c>
      <c r="G37" s="51"/>
      <c r="H37" s="47"/>
      <c r="I37" s="44"/>
      <c r="J37" s="44"/>
      <c r="K37" s="44"/>
      <c r="L37" s="44"/>
      <c r="M37" s="44"/>
    </row>
    <row r="38" spans="1:13" ht="15.75">
      <c r="A38" s="44" t="s">
        <v>385</v>
      </c>
      <c r="B38" s="44"/>
      <c r="C38" s="44"/>
      <c r="D38" s="44"/>
      <c r="E38" s="44"/>
      <c r="F38" s="80">
        <f>SUM('c01hist.xlsx Data'!B453:B464)*1000</f>
        <v>13505429.880742909</v>
      </c>
      <c r="G38" s="51" t="s">
        <v>387</v>
      </c>
      <c r="H38" s="47"/>
      <c r="I38" s="44"/>
      <c r="J38" s="44"/>
      <c r="K38" s="44"/>
      <c r="L38" s="44"/>
      <c r="M38" s="44"/>
    </row>
    <row r="39" spans="1:13" ht="15.75">
      <c r="A39" s="44" t="s">
        <v>386</v>
      </c>
      <c r="B39" s="44"/>
      <c r="C39" s="44"/>
      <c r="D39" s="44"/>
      <c r="E39" s="44"/>
      <c r="F39" s="47">
        <f>SUM('c01hist.xlsx Data'!C453:C464)*1000000</f>
        <v>5079735886.3941908</v>
      </c>
      <c r="G39" s="51" t="s">
        <v>245</v>
      </c>
      <c r="H39" s="87" t="s">
        <v>245</v>
      </c>
      <c r="I39" s="62" t="s">
        <v>245</v>
      </c>
      <c r="J39" s="87" t="s">
        <v>245</v>
      </c>
      <c r="K39" s="44"/>
      <c r="L39" s="44"/>
      <c r="M39" s="44"/>
    </row>
    <row r="40" spans="1:13" ht="15.75">
      <c r="A40" s="44" t="s">
        <v>263</v>
      </c>
      <c r="B40" s="44"/>
      <c r="C40" s="44"/>
      <c r="D40" s="44"/>
      <c r="E40" s="44"/>
      <c r="F40" s="80">
        <f>'c01hist.xlsx Data'!H464*1000</f>
        <v>293248143.80340499</v>
      </c>
      <c r="G40" s="51"/>
      <c r="H40" s="47"/>
      <c r="I40" s="44"/>
      <c r="J40" s="44"/>
      <c r="K40" s="44"/>
      <c r="L40" s="44"/>
      <c r="M40" s="44"/>
    </row>
    <row r="41" spans="1:13" ht="15.75">
      <c r="A41" s="44" t="s">
        <v>264</v>
      </c>
      <c r="B41" s="44"/>
      <c r="C41" s="44"/>
      <c r="D41" s="44"/>
      <c r="E41" s="44"/>
      <c r="F41" s="47">
        <f>'c01hist.xlsx Data'!I464*1000000</f>
        <v>32182017753.394299</v>
      </c>
      <c r="G41" s="46"/>
      <c r="H41" s="44"/>
      <c r="I41" s="44"/>
      <c r="J41" s="44"/>
      <c r="K41" s="44"/>
      <c r="L41" s="44"/>
      <c r="M41" s="44"/>
    </row>
    <row r="42" spans="1:13" ht="15.75">
      <c r="A42" s="44" t="s">
        <v>265</v>
      </c>
      <c r="B42" s="44"/>
      <c r="C42" s="44"/>
      <c r="D42" s="44"/>
      <c r="E42" s="44"/>
      <c r="F42" s="87">
        <f>F41/F40</f>
        <v>109.74329568124831</v>
      </c>
      <c r="G42" s="46"/>
      <c r="H42" s="44"/>
      <c r="I42" s="44"/>
      <c r="J42" s="44"/>
      <c r="K42" s="44"/>
      <c r="L42" s="44"/>
      <c r="M42" s="44"/>
    </row>
    <row r="43" spans="1:13" ht="15.75">
      <c r="A43" s="44"/>
      <c r="B43" s="44"/>
      <c r="C43" s="44"/>
      <c r="D43" s="44"/>
      <c r="E43" s="44"/>
      <c r="F43" s="44"/>
      <c r="G43" s="46"/>
      <c r="H43" s="44"/>
      <c r="I43" s="44"/>
      <c r="J43" s="44"/>
      <c r="K43" s="44"/>
      <c r="L43" s="44"/>
      <c r="M43" s="44"/>
    </row>
    <row r="44" spans="1:13" ht="15.75">
      <c r="A44" s="44"/>
      <c r="B44" s="44"/>
      <c r="C44" s="44"/>
      <c r="D44" s="44"/>
      <c r="E44" s="44"/>
      <c r="F44" s="44"/>
      <c r="G44" s="46"/>
      <c r="H44" s="44"/>
      <c r="I44" s="44"/>
      <c r="J44" s="44"/>
      <c r="K44" s="44"/>
      <c r="L44" s="44"/>
      <c r="M44" s="44"/>
    </row>
    <row r="45" spans="1:13" ht="15.75">
      <c r="A45" s="100" t="s">
        <v>281</v>
      </c>
      <c r="B45" s="44"/>
      <c r="C45" s="44"/>
      <c r="D45" s="44"/>
      <c r="E45" s="44"/>
      <c r="F45" s="44"/>
      <c r="G45" s="46"/>
      <c r="H45" s="44"/>
      <c r="I45" s="44"/>
      <c r="J45" s="44"/>
      <c r="K45" s="44"/>
      <c r="L45" s="44"/>
      <c r="M45" s="44"/>
    </row>
    <row r="46" spans="1:13" ht="15.75">
      <c r="A46" s="95" t="s">
        <v>271</v>
      </c>
      <c r="B46" s="44"/>
      <c r="C46" s="44"/>
      <c r="D46" s="44"/>
      <c r="E46" s="44"/>
      <c r="F46" s="96">
        <v>13259647</v>
      </c>
      <c r="G46" s="46"/>
      <c r="H46" s="44"/>
      <c r="I46" s="44"/>
      <c r="J46" s="44"/>
      <c r="K46" s="44"/>
      <c r="L46" s="44"/>
      <c r="M46" s="44"/>
    </row>
    <row r="47" spans="1:13" ht="15.75">
      <c r="A47" s="95" t="s">
        <v>336</v>
      </c>
      <c r="B47" s="44"/>
      <c r="C47" s="44"/>
      <c r="D47" s="44"/>
      <c r="E47" s="44"/>
      <c r="F47" s="97">
        <f>3.064*1000000000</f>
        <v>3064000000</v>
      </c>
      <c r="G47" s="46" t="s">
        <v>272</v>
      </c>
      <c r="H47" s="44"/>
      <c r="I47" s="44"/>
      <c r="J47" s="44"/>
      <c r="K47" s="44"/>
      <c r="L47" s="44"/>
      <c r="M47" s="44"/>
    </row>
    <row r="48" spans="1:13" ht="15.75">
      <c r="A48" s="44" t="s">
        <v>273</v>
      </c>
      <c r="B48" s="44"/>
      <c r="C48" s="44"/>
      <c r="D48" s="44"/>
      <c r="E48" s="44"/>
      <c r="F48" s="98">
        <f>F47/F46</f>
        <v>231.07704149288438</v>
      </c>
      <c r="G48" s="46"/>
      <c r="H48" s="44"/>
      <c r="I48" s="44"/>
      <c r="J48" s="44"/>
      <c r="K48" s="44"/>
      <c r="L48" s="44"/>
      <c r="M48" s="44"/>
    </row>
    <row r="49" spans="1:13" ht="15.75">
      <c r="A49" s="44" t="s">
        <v>282</v>
      </c>
      <c r="B49" s="44"/>
      <c r="C49" s="44"/>
      <c r="D49" s="44"/>
      <c r="E49" s="44"/>
      <c r="F49" s="53">
        <f>310*1000000000</f>
        <v>310000000000</v>
      </c>
      <c r="G49" s="46" t="s">
        <v>274</v>
      </c>
      <c r="H49" s="44"/>
      <c r="I49" s="44"/>
      <c r="J49" s="44"/>
      <c r="K49" s="44"/>
      <c r="L49" s="44"/>
      <c r="M49" s="44"/>
    </row>
    <row r="50" spans="1:13" ht="15.75">
      <c r="A50" s="44" t="s">
        <v>275</v>
      </c>
      <c r="B50" s="44"/>
      <c r="C50" s="44"/>
      <c r="D50" s="44"/>
      <c r="E50" s="44"/>
      <c r="F50" s="53">
        <f>36*1000000000</f>
        <v>36000000000</v>
      </c>
      <c r="G50" s="46" t="s">
        <v>276</v>
      </c>
      <c r="H50" s="44"/>
      <c r="I50" s="44"/>
      <c r="J50" s="44"/>
      <c r="K50" s="44"/>
      <c r="L50" s="44"/>
      <c r="M50" s="44"/>
    </row>
    <row r="51" spans="1:13" ht="15.75">
      <c r="A51" s="44" t="s">
        <v>277</v>
      </c>
      <c r="B51" s="44"/>
      <c r="C51" s="44"/>
      <c r="D51" s="44"/>
      <c r="E51" s="44"/>
      <c r="F51" s="53">
        <f>27.29*1000000000</f>
        <v>27290000000</v>
      </c>
      <c r="G51" s="46" t="s">
        <v>278</v>
      </c>
      <c r="H51" s="44"/>
      <c r="I51" s="44"/>
      <c r="J51" s="44"/>
      <c r="K51" s="44"/>
      <c r="L51" s="44"/>
      <c r="M51" s="44"/>
    </row>
    <row r="52" spans="1:13" ht="15.75">
      <c r="A52" s="95" t="s">
        <v>279</v>
      </c>
      <c r="B52" s="44"/>
      <c r="C52" s="44"/>
      <c r="D52" s="44"/>
      <c r="E52" s="44"/>
      <c r="F52" s="99">
        <v>2715</v>
      </c>
      <c r="G52" s="46"/>
      <c r="H52" s="44"/>
      <c r="I52" s="44"/>
      <c r="J52" s="44"/>
      <c r="K52" s="44"/>
      <c r="L52" s="44"/>
      <c r="M52" s="44"/>
    </row>
    <row r="53" spans="1:13" ht="15.75">
      <c r="A53" s="95" t="s">
        <v>280</v>
      </c>
      <c r="B53" s="44"/>
      <c r="C53" s="44"/>
      <c r="D53" s="44"/>
      <c r="E53" s="44"/>
      <c r="F53" s="44">
        <v>18</v>
      </c>
      <c r="G53" s="46"/>
      <c r="H53" s="44"/>
      <c r="I53" s="44"/>
      <c r="J53" s="44"/>
      <c r="K53" s="44"/>
      <c r="L53" s="44"/>
      <c r="M53" s="44"/>
    </row>
    <row r="54" spans="1:13" ht="15.75">
      <c r="A54" s="44" t="s">
        <v>337</v>
      </c>
      <c r="B54" s="44"/>
      <c r="C54" s="44"/>
      <c r="D54" s="44"/>
      <c r="E54" s="44"/>
      <c r="F54" s="99">
        <v>104</v>
      </c>
      <c r="G54" s="46"/>
      <c r="H54" s="44"/>
      <c r="I54" s="44"/>
      <c r="J54" s="44"/>
      <c r="K54" s="44"/>
      <c r="L54" s="44"/>
      <c r="M54" s="44"/>
    </row>
    <row r="55" spans="1:13" ht="15.75">
      <c r="A55" s="44"/>
      <c r="B55" s="44"/>
      <c r="C55" s="44"/>
      <c r="D55" s="44"/>
      <c r="E55" s="44"/>
      <c r="F55" s="99"/>
      <c r="G55" s="46"/>
      <c r="H55" s="44"/>
      <c r="I55" s="44"/>
      <c r="J55" s="44"/>
      <c r="K55" s="44"/>
      <c r="L55" s="44"/>
      <c r="M55" s="44"/>
    </row>
    <row r="56" spans="1:13" ht="15.75">
      <c r="A56" s="44"/>
      <c r="B56" s="44"/>
      <c r="C56" s="44"/>
      <c r="D56" s="44"/>
      <c r="E56" s="44"/>
      <c r="F56" s="99"/>
      <c r="G56" s="46"/>
      <c r="H56" s="44"/>
      <c r="I56" s="44"/>
      <c r="J56" s="44"/>
      <c r="K56" s="44"/>
      <c r="L56" s="44"/>
      <c r="M56" s="44"/>
    </row>
    <row r="57" spans="1:13" ht="15.75">
      <c r="A57" s="44"/>
      <c r="B57" s="44"/>
      <c r="C57" s="44"/>
      <c r="D57" s="44"/>
      <c r="E57" s="44"/>
      <c r="F57" s="99"/>
      <c r="G57" s="46"/>
      <c r="H57" s="44"/>
      <c r="I57" s="44"/>
      <c r="J57" s="44"/>
      <c r="K57" s="44"/>
      <c r="L57" s="44"/>
      <c r="M57" s="44"/>
    </row>
    <row r="58" spans="1:13" ht="15.75">
      <c r="A58" s="44"/>
      <c r="B58" s="44"/>
      <c r="C58" s="44"/>
      <c r="D58" s="44"/>
      <c r="E58" s="44"/>
      <c r="F58" s="99"/>
      <c r="G58" s="46"/>
      <c r="H58" s="44"/>
      <c r="I58" s="44"/>
      <c r="J58" s="44"/>
      <c r="K58" s="44"/>
      <c r="L58" s="44"/>
      <c r="M58" s="44"/>
    </row>
    <row r="59" spans="1:13" ht="15.75">
      <c r="A59" s="49" t="s">
        <v>246</v>
      </c>
      <c r="B59" s="44"/>
      <c r="C59" s="44"/>
      <c r="D59" s="44"/>
      <c r="E59" s="44"/>
      <c r="F59" s="44"/>
      <c r="G59" s="46"/>
      <c r="H59" s="44"/>
      <c r="I59" s="44"/>
      <c r="J59" s="44"/>
      <c r="K59" s="44"/>
      <c r="L59" s="44"/>
      <c r="M59" s="44"/>
    </row>
    <row r="60" spans="1:13" ht="15.75">
      <c r="A60" s="64" t="s">
        <v>250</v>
      </c>
      <c r="B60" s="44"/>
      <c r="C60" s="44"/>
      <c r="D60" s="44"/>
      <c r="E60" s="44"/>
      <c r="F60" s="104">
        <v>37928681</v>
      </c>
      <c r="G60" s="85"/>
      <c r="H60" s="86"/>
      <c r="I60" s="44"/>
      <c r="J60" s="44"/>
      <c r="K60" s="44"/>
      <c r="L60" s="44"/>
      <c r="M60" s="44"/>
    </row>
    <row r="61" spans="1:13" ht="15.75">
      <c r="A61" s="64" t="s">
        <v>339</v>
      </c>
      <c r="B61" s="44"/>
      <c r="C61" s="44"/>
      <c r="D61" s="44"/>
      <c r="E61" s="44"/>
      <c r="F61" s="86">
        <v>23</v>
      </c>
      <c r="G61" s="85">
        <v>12</v>
      </c>
      <c r="H61" s="86">
        <f>F61*G61</f>
        <v>276</v>
      </c>
      <c r="I61" s="44"/>
      <c r="J61" s="44"/>
      <c r="K61" s="44"/>
      <c r="L61" s="44"/>
      <c r="M61" s="44"/>
    </row>
    <row r="62" spans="1:13" ht="15.75">
      <c r="A62" s="64" t="s">
        <v>338</v>
      </c>
      <c r="B62" s="44"/>
      <c r="C62" s="44"/>
      <c r="D62" s="44"/>
      <c r="E62" s="44"/>
      <c r="F62" s="105">
        <v>50.61</v>
      </c>
      <c r="G62" s="85"/>
      <c r="H62" s="86"/>
      <c r="I62" s="44"/>
      <c r="J62" s="44"/>
      <c r="K62" s="44"/>
      <c r="L62" s="44"/>
      <c r="M62" s="44"/>
    </row>
    <row r="63" spans="1:13" ht="15.75">
      <c r="A63" s="44"/>
      <c r="B63" s="44"/>
      <c r="C63" s="44"/>
      <c r="D63" s="44"/>
      <c r="E63" s="44"/>
      <c r="F63" s="44"/>
      <c r="G63" s="46"/>
      <c r="H63" s="44"/>
      <c r="I63" s="44"/>
      <c r="J63" s="44"/>
      <c r="K63" s="44"/>
      <c r="L63" s="44"/>
      <c r="M63" s="44"/>
    </row>
    <row r="64" spans="1:13" ht="15.75">
      <c r="A64" s="44"/>
      <c r="B64" s="44"/>
      <c r="C64" s="44"/>
      <c r="D64" s="44"/>
      <c r="E64" s="44"/>
      <c r="F64" s="44"/>
      <c r="G64" s="46"/>
      <c r="H64" s="44"/>
      <c r="I64" s="44"/>
      <c r="J64" s="44"/>
      <c r="K64" s="44"/>
      <c r="L64" s="44"/>
      <c r="M64" s="44"/>
    </row>
    <row r="65" spans="1:13" ht="15.75">
      <c r="A65" s="44"/>
      <c r="B65" s="44"/>
      <c r="C65" s="44"/>
      <c r="D65" s="44"/>
      <c r="E65" s="44"/>
      <c r="F65" s="44"/>
      <c r="G65" s="46"/>
      <c r="H65" s="44"/>
      <c r="I65" s="44"/>
      <c r="J65" s="44"/>
      <c r="K65" s="44"/>
      <c r="L65" s="44"/>
      <c r="M65" s="44"/>
    </row>
    <row r="66" spans="1:13" ht="15.75">
      <c r="A66" s="44"/>
      <c r="B66" s="44"/>
      <c r="C66" s="44"/>
      <c r="D66" s="44"/>
      <c r="E66" s="44"/>
      <c r="F66" s="44"/>
      <c r="G66" s="46"/>
      <c r="H66" s="44"/>
      <c r="I66" s="44"/>
      <c r="J66" s="44"/>
      <c r="K66" s="44"/>
      <c r="L66" s="44"/>
      <c r="M66" s="44"/>
    </row>
    <row r="67" spans="1:13" ht="15.75">
      <c r="A67" s="44"/>
      <c r="B67" s="44"/>
      <c r="C67" s="44"/>
      <c r="D67" s="44"/>
      <c r="E67" s="44"/>
      <c r="F67" s="44"/>
      <c r="G67" s="46"/>
      <c r="H67" s="44"/>
      <c r="I67" s="44"/>
      <c r="J67" s="44"/>
      <c r="K67" s="44"/>
      <c r="L67" s="44"/>
      <c r="M67" s="44"/>
    </row>
    <row r="68" spans="1:13" ht="15.75">
      <c r="A68" s="44"/>
      <c r="B68" s="44"/>
      <c r="C68" s="44"/>
      <c r="D68" s="44"/>
      <c r="E68" s="44"/>
      <c r="F68" s="44"/>
      <c r="G68" s="46"/>
      <c r="H68" s="44"/>
      <c r="I68" s="44"/>
      <c r="J68" s="44"/>
      <c r="K68" s="44"/>
      <c r="L68" s="44"/>
      <c r="M68" s="44"/>
    </row>
    <row r="69" spans="1:13" ht="15.75">
      <c r="A69" s="44"/>
      <c r="B69" s="44"/>
      <c r="C69" s="44"/>
      <c r="D69" s="44"/>
      <c r="E69" s="44"/>
      <c r="F69" s="44"/>
      <c r="G69" s="46"/>
      <c r="H69" s="44"/>
      <c r="I69" s="44"/>
      <c r="J69" s="44"/>
      <c r="K69" s="44"/>
      <c r="L69" s="44"/>
      <c r="M69" s="44"/>
    </row>
    <row r="70" spans="1:13" ht="15.75">
      <c r="A70" s="44"/>
      <c r="B70" s="44"/>
      <c r="C70" s="44"/>
      <c r="D70" s="44"/>
      <c r="E70" s="44"/>
      <c r="F70" s="44"/>
      <c r="G70" s="46"/>
      <c r="H70" s="44"/>
      <c r="I70" s="44"/>
      <c r="J70" s="44"/>
      <c r="K70" s="44"/>
      <c r="L70" s="44"/>
      <c r="M70" s="44"/>
    </row>
    <row r="71" spans="1:13" ht="15.75">
      <c r="A71" s="44"/>
      <c r="B71" s="44"/>
      <c r="C71" s="44"/>
      <c r="D71" s="44"/>
      <c r="E71" s="44"/>
      <c r="F71" s="44"/>
      <c r="G71" s="46"/>
      <c r="H71" s="44"/>
      <c r="I71" s="44"/>
      <c r="J71" s="44"/>
      <c r="K71" s="44"/>
      <c r="L71" s="44"/>
      <c r="M71" s="44"/>
    </row>
    <row r="72" spans="1:13" ht="15.75">
      <c r="A72" s="44"/>
      <c r="B72" s="44"/>
      <c r="C72" s="44"/>
      <c r="D72" s="44"/>
      <c r="E72" s="44"/>
      <c r="F72" s="44"/>
      <c r="G72" s="46"/>
      <c r="H72" s="44"/>
      <c r="I72" s="44"/>
      <c r="J72" s="44"/>
      <c r="K72" s="44"/>
      <c r="L72" s="44"/>
      <c r="M72" s="44"/>
    </row>
    <row r="73" spans="1:13" ht="15.75">
      <c r="A73" s="44"/>
      <c r="B73" s="44"/>
      <c r="C73" s="44"/>
      <c r="D73" s="44"/>
      <c r="E73" s="44"/>
      <c r="F73" s="44"/>
      <c r="G73" s="46"/>
      <c r="H73" s="44"/>
      <c r="I73" s="44"/>
      <c r="J73" s="44"/>
      <c r="K73" s="44"/>
      <c r="L73" s="44"/>
      <c r="M73" s="44"/>
    </row>
  </sheetData>
  <mergeCells count="1">
    <mergeCell ref="A16:E16"/>
  </mergeCells>
  <hyperlinks>
    <hyperlink ref="A2" r:id="rId1" location=":~:text=General Credit Card Statistics in Australia 1. 13.7,while 17 million bank cards were in circulation." display="https://takeatumble.com.au/finance/credit-card-statistics/ - :~:text=General Credit Card Statistics in Australia 1. 13.7,while 17 million bank cards were in circulation."/>
    <hyperlink ref="A8" r:id="rId2"/>
    <hyperlink ref="A11" r:id="rId3"/>
    <hyperlink ref="A45" r:id="rId4" display="Nifty webpage, as at July 2022"/>
    <hyperlink ref="A59" r:id="rId5" location=":~:text=While%2013.7%20million%20Australians%20currently,accessing%20this%20form%20of%20credit. "/>
    <hyperlink ref="A21" r:id="rId6" location=":~:text=While%2013.7%20million%20Australians%20currently,accessing%20this%20form%20of%20credit. "/>
  </hyperlinks>
  <pageMargins left="0.7" right="0.7" top="0.75" bottom="0.75" header="0.3" footer="0.3"/>
  <pageSetup orientation="portrait" horizontalDpi="0" verticalDpi="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72"/>
  <sheetViews>
    <sheetView showZeros="0" zoomScaleNormal="100" workbookViewId="0">
      <pane xSplit="1" ySplit="12" topLeftCell="B439" activePane="bottomRight" state="frozen"/>
      <selection pane="topRight"/>
      <selection pane="bottomLeft"/>
      <selection pane="bottomRight" activeCell="H466" sqref="H466"/>
    </sheetView>
  </sheetViews>
  <sheetFormatPr defaultColWidth="11" defaultRowHeight="12"/>
  <cols>
    <col min="1" max="1" width="13.5703125" customWidth="1"/>
    <col min="2" max="54" width="20.5703125" customWidth="1"/>
  </cols>
  <sheetData>
    <row r="1" spans="1:54" ht="12" customHeight="1">
      <c r="A1" s="2" t="s">
        <v>0</v>
      </c>
      <c r="B1" s="1"/>
      <c r="C1" s="4"/>
      <c r="D1" s="4"/>
      <c r="E1" s="1"/>
      <c r="F1" s="4"/>
      <c r="G1" s="4"/>
      <c r="H1" s="1"/>
      <c r="I1" s="4"/>
      <c r="J1" s="4"/>
      <c r="K1" s="4"/>
      <c r="L1" s="4"/>
      <c r="M1" s="4"/>
      <c r="N1" s="1"/>
      <c r="O1" s="4"/>
      <c r="P1" s="1"/>
      <c r="Q1" s="4"/>
      <c r="R1" s="1"/>
      <c r="S1" s="4"/>
      <c r="AE1" s="1"/>
      <c r="AF1" s="4"/>
      <c r="AG1" s="1"/>
      <c r="AH1" s="4"/>
      <c r="AI1" s="4"/>
      <c r="AJ1" s="4"/>
      <c r="AK1" s="4"/>
      <c r="AL1" s="4"/>
      <c r="AM1" s="1"/>
      <c r="AN1" s="4"/>
      <c r="AO1" s="1"/>
      <c r="AP1" s="1"/>
    </row>
    <row r="2" spans="1:54" ht="60" customHeight="1">
      <c r="A2" s="5" t="s">
        <v>1</v>
      </c>
      <c r="B2" s="5" t="s">
        <v>2</v>
      </c>
      <c r="C2" s="5" t="s">
        <v>3</v>
      </c>
      <c r="D2" s="5" t="s">
        <v>4</v>
      </c>
      <c r="E2" s="5" t="s">
        <v>5</v>
      </c>
      <c r="F2" s="5" t="s">
        <v>6</v>
      </c>
      <c r="G2" s="5" t="s">
        <v>7</v>
      </c>
      <c r="H2" s="110" t="s">
        <v>8</v>
      </c>
      <c r="I2" s="110" t="s">
        <v>9</v>
      </c>
      <c r="J2" s="11" t="s">
        <v>10</v>
      </c>
      <c r="K2" s="11" t="s">
        <v>11</v>
      </c>
      <c r="L2" s="5" t="s">
        <v>12</v>
      </c>
      <c r="M2" s="5" t="s">
        <v>13</v>
      </c>
      <c r="N2" s="115" t="s">
        <v>14</v>
      </c>
      <c r="O2" s="115" t="s">
        <v>15</v>
      </c>
      <c r="P2" s="5" t="s">
        <v>16</v>
      </c>
      <c r="Q2" s="32" t="s">
        <v>17</v>
      </c>
      <c r="R2" s="32" t="s">
        <v>18</v>
      </c>
      <c r="S2" s="32" t="s">
        <v>19</v>
      </c>
      <c r="T2" s="5" t="s">
        <v>20</v>
      </c>
      <c r="U2" s="5" t="s">
        <v>21</v>
      </c>
      <c r="V2" s="5" t="s">
        <v>22</v>
      </c>
      <c r="W2" s="5" t="s">
        <v>23</v>
      </c>
      <c r="X2" s="5" t="s">
        <v>24</v>
      </c>
      <c r="Y2" s="5" t="s">
        <v>25</v>
      </c>
      <c r="Z2" s="5" t="s">
        <v>26</v>
      </c>
      <c r="AA2" s="5" t="s">
        <v>27</v>
      </c>
      <c r="AB2" s="5" t="s">
        <v>28</v>
      </c>
      <c r="AC2" s="5" t="s">
        <v>29</v>
      </c>
      <c r="AD2" s="5" t="s">
        <v>30</v>
      </c>
      <c r="AE2" s="5" t="s">
        <v>31</v>
      </c>
      <c r="AF2" s="32" t="s">
        <v>32</v>
      </c>
      <c r="AG2" s="5" t="s">
        <v>33</v>
      </c>
      <c r="AH2" s="5" t="s">
        <v>34</v>
      </c>
      <c r="AI2" s="5" t="s">
        <v>35</v>
      </c>
      <c r="AJ2" s="5" t="s">
        <v>36</v>
      </c>
      <c r="AK2" s="5" t="s">
        <v>37</v>
      </c>
      <c r="AL2" s="5" t="s">
        <v>38</v>
      </c>
      <c r="AM2" s="6" t="s">
        <v>39</v>
      </c>
      <c r="AN2" s="6" t="s">
        <v>40</v>
      </c>
      <c r="AO2" s="5" t="s">
        <v>41</v>
      </c>
      <c r="AP2" s="5" t="s">
        <v>42</v>
      </c>
      <c r="AQ2" s="5" t="s">
        <v>43</v>
      </c>
      <c r="AR2" s="5" t="s">
        <v>44</v>
      </c>
      <c r="AS2" s="5" t="s">
        <v>45</v>
      </c>
      <c r="AT2" s="5" t="s">
        <v>46</v>
      </c>
      <c r="AU2" s="5" t="s">
        <v>47</v>
      </c>
      <c r="AV2" s="5" t="s">
        <v>48</v>
      </c>
      <c r="AW2" s="5" t="s">
        <v>49</v>
      </c>
      <c r="AX2" s="5" t="s">
        <v>50</v>
      </c>
      <c r="AY2" s="6" t="s">
        <v>51</v>
      </c>
      <c r="AZ2" s="6" t="s">
        <v>52</v>
      </c>
      <c r="BA2" s="5" t="s">
        <v>53</v>
      </c>
      <c r="BB2" s="5" t="s">
        <v>54</v>
      </c>
    </row>
    <row r="3" spans="1:54" ht="84" customHeight="1">
      <c r="A3" s="5" t="s">
        <v>55</v>
      </c>
      <c r="B3" s="5" t="s">
        <v>56</v>
      </c>
      <c r="C3" s="119" t="s">
        <v>57</v>
      </c>
      <c r="D3" s="5" t="s">
        <v>58</v>
      </c>
      <c r="E3" s="5" t="s">
        <v>59</v>
      </c>
      <c r="F3" s="5" t="s">
        <v>60</v>
      </c>
      <c r="G3" s="5" t="s">
        <v>61</v>
      </c>
      <c r="H3" s="79" t="s">
        <v>62</v>
      </c>
      <c r="I3" s="32" t="s">
        <v>63</v>
      </c>
      <c r="J3" s="11" t="s">
        <v>64</v>
      </c>
      <c r="K3" s="11" t="s">
        <v>65</v>
      </c>
      <c r="L3" s="5" t="s">
        <v>66</v>
      </c>
      <c r="M3" s="5" t="s">
        <v>67</v>
      </c>
      <c r="N3" s="32" t="s">
        <v>68</v>
      </c>
      <c r="O3" s="32" t="s">
        <v>69</v>
      </c>
      <c r="P3" s="5" t="s">
        <v>70</v>
      </c>
      <c r="Q3" s="79" t="s">
        <v>71</v>
      </c>
      <c r="R3" s="32" t="s">
        <v>72</v>
      </c>
      <c r="S3" s="79" t="s">
        <v>73</v>
      </c>
      <c r="T3" s="5" t="s">
        <v>74</v>
      </c>
      <c r="U3" s="5" t="s">
        <v>75</v>
      </c>
      <c r="V3" s="5" t="s">
        <v>76</v>
      </c>
      <c r="W3" s="5" t="s">
        <v>77</v>
      </c>
      <c r="X3" s="5" t="s">
        <v>78</v>
      </c>
      <c r="Y3" s="5" t="s">
        <v>79</v>
      </c>
      <c r="Z3" s="5" t="s">
        <v>80</v>
      </c>
      <c r="AA3" s="5" t="s">
        <v>81</v>
      </c>
      <c r="AB3" s="5" t="s">
        <v>82</v>
      </c>
      <c r="AC3" s="5" t="s">
        <v>83</v>
      </c>
      <c r="AD3" s="5" t="s">
        <v>84</v>
      </c>
      <c r="AE3" s="5" t="s">
        <v>85</v>
      </c>
      <c r="AF3" s="32" t="s">
        <v>86</v>
      </c>
      <c r="AG3" s="5" t="s">
        <v>87</v>
      </c>
      <c r="AH3" s="5" t="s">
        <v>88</v>
      </c>
      <c r="AI3" s="5" t="s">
        <v>89</v>
      </c>
      <c r="AJ3" s="5" t="s">
        <v>90</v>
      </c>
      <c r="AK3" s="5" t="s">
        <v>91</v>
      </c>
      <c r="AL3" s="5" t="s">
        <v>92</v>
      </c>
      <c r="AM3" s="5" t="s">
        <v>93</v>
      </c>
      <c r="AN3" s="5" t="s">
        <v>94</v>
      </c>
      <c r="AO3" s="5" t="s">
        <v>95</v>
      </c>
      <c r="AP3" s="5" t="s">
        <v>96</v>
      </c>
      <c r="AQ3" s="5" t="s">
        <v>97</v>
      </c>
      <c r="AR3" s="5" t="s">
        <v>98</v>
      </c>
      <c r="AS3" s="5" t="s">
        <v>99</v>
      </c>
      <c r="AT3" s="5" t="s">
        <v>100</v>
      </c>
      <c r="AU3" s="5" t="s">
        <v>101</v>
      </c>
      <c r="AV3" s="5" t="s">
        <v>102</v>
      </c>
      <c r="AW3" s="5" t="s">
        <v>103</v>
      </c>
      <c r="AX3" s="5" t="s">
        <v>104</v>
      </c>
      <c r="AY3" s="5" t="s">
        <v>105</v>
      </c>
      <c r="AZ3" s="5" t="s">
        <v>106</v>
      </c>
      <c r="BA3" s="5" t="s">
        <v>107</v>
      </c>
      <c r="BB3" s="5" t="s">
        <v>108</v>
      </c>
    </row>
    <row r="4" spans="1:54">
      <c r="A4" s="3" t="s">
        <v>109</v>
      </c>
      <c r="B4" s="3" t="s">
        <v>110</v>
      </c>
      <c r="C4" s="3" t="s">
        <v>110</v>
      </c>
      <c r="D4" s="3" t="s">
        <v>110</v>
      </c>
      <c r="E4" s="3" t="s">
        <v>110</v>
      </c>
      <c r="F4" s="3" t="s">
        <v>110</v>
      </c>
      <c r="G4" s="3" t="s">
        <v>110</v>
      </c>
      <c r="H4" s="30" t="s">
        <v>110</v>
      </c>
      <c r="I4" s="30" t="s">
        <v>110</v>
      </c>
      <c r="J4" s="17" t="s">
        <v>110</v>
      </c>
      <c r="K4" s="17" t="s">
        <v>110</v>
      </c>
      <c r="L4" s="3" t="s">
        <v>110</v>
      </c>
      <c r="M4" s="3" t="s">
        <v>110</v>
      </c>
      <c r="N4" s="30" t="s">
        <v>110</v>
      </c>
      <c r="O4" s="30" t="s">
        <v>110</v>
      </c>
      <c r="P4" s="3" t="s">
        <v>110</v>
      </c>
      <c r="Q4" s="30" t="s">
        <v>110</v>
      </c>
      <c r="R4" s="30" t="s">
        <v>110</v>
      </c>
      <c r="S4" s="30" t="s">
        <v>110</v>
      </c>
      <c r="T4" s="3" t="s">
        <v>110</v>
      </c>
      <c r="U4" s="3" t="s">
        <v>110</v>
      </c>
      <c r="V4" s="3" t="s">
        <v>110</v>
      </c>
      <c r="W4" s="3" t="s">
        <v>110</v>
      </c>
      <c r="X4" s="3" t="s">
        <v>110</v>
      </c>
      <c r="Y4" s="3" t="s">
        <v>110</v>
      </c>
      <c r="Z4" s="3" t="s">
        <v>110</v>
      </c>
      <c r="AA4" s="3" t="s">
        <v>110</v>
      </c>
      <c r="AB4" s="3" t="s">
        <v>110</v>
      </c>
      <c r="AC4" s="3" t="s">
        <v>110</v>
      </c>
      <c r="AD4" s="3" t="s">
        <v>110</v>
      </c>
      <c r="AE4" s="3" t="s">
        <v>110</v>
      </c>
      <c r="AF4" s="30" t="s">
        <v>110</v>
      </c>
      <c r="AG4" s="3" t="s">
        <v>110</v>
      </c>
      <c r="AH4" s="3" t="s">
        <v>110</v>
      </c>
      <c r="AI4" s="3" t="s">
        <v>110</v>
      </c>
      <c r="AJ4" s="3" t="s">
        <v>110</v>
      </c>
      <c r="AK4" s="3" t="s">
        <v>110</v>
      </c>
      <c r="AL4" s="3" t="s">
        <v>110</v>
      </c>
      <c r="AM4" s="3" t="s">
        <v>110</v>
      </c>
      <c r="AN4" s="3" t="s">
        <v>110</v>
      </c>
      <c r="AO4" s="3" t="s">
        <v>110</v>
      </c>
      <c r="AP4" s="3" t="s">
        <v>110</v>
      </c>
      <c r="AQ4" s="3" t="s">
        <v>110</v>
      </c>
      <c r="AR4" s="3" t="s">
        <v>110</v>
      </c>
      <c r="AS4" s="3" t="s">
        <v>110</v>
      </c>
      <c r="AT4" s="3" t="s">
        <v>110</v>
      </c>
      <c r="AU4" s="3" t="s">
        <v>110</v>
      </c>
      <c r="AV4" s="3" t="s">
        <v>110</v>
      </c>
      <c r="AW4" s="3" t="s">
        <v>110</v>
      </c>
      <c r="AX4" s="3" t="s">
        <v>110</v>
      </c>
      <c r="AY4" s="3" t="s">
        <v>110</v>
      </c>
      <c r="AZ4" s="3" t="s">
        <v>110</v>
      </c>
      <c r="BA4" s="3" t="s">
        <v>110</v>
      </c>
      <c r="BB4" s="3" t="s">
        <v>110</v>
      </c>
    </row>
    <row r="5" spans="1:54">
      <c r="A5" s="3" t="s">
        <v>111</v>
      </c>
      <c r="B5" s="3" t="s">
        <v>112</v>
      </c>
      <c r="C5" s="3" t="s">
        <v>112</v>
      </c>
      <c r="D5" s="3" t="s">
        <v>112</v>
      </c>
      <c r="E5" s="3" t="s">
        <v>112</v>
      </c>
      <c r="F5" s="3" t="s">
        <v>112</v>
      </c>
      <c r="G5" s="3" t="s">
        <v>112</v>
      </c>
      <c r="H5" s="30" t="s">
        <v>112</v>
      </c>
      <c r="I5" s="30" t="s">
        <v>112</v>
      </c>
      <c r="J5" s="17" t="s">
        <v>112</v>
      </c>
      <c r="K5" s="17" t="s">
        <v>112</v>
      </c>
      <c r="L5" s="3" t="s">
        <v>112</v>
      </c>
      <c r="M5" s="3" t="s">
        <v>112</v>
      </c>
      <c r="N5" s="30" t="s">
        <v>112</v>
      </c>
      <c r="O5" s="30" t="s">
        <v>112</v>
      </c>
      <c r="P5" s="3" t="s">
        <v>112</v>
      </c>
      <c r="Q5" s="30" t="s">
        <v>112</v>
      </c>
      <c r="R5" s="30" t="s">
        <v>112</v>
      </c>
      <c r="S5" s="30" t="s">
        <v>112</v>
      </c>
      <c r="T5" s="3" t="s">
        <v>112</v>
      </c>
      <c r="U5" s="3" t="s">
        <v>112</v>
      </c>
      <c r="V5" s="3" t="s">
        <v>112</v>
      </c>
      <c r="W5" s="3" t="s">
        <v>112</v>
      </c>
      <c r="X5" s="3" t="s">
        <v>112</v>
      </c>
      <c r="Y5" s="3" t="s">
        <v>112</v>
      </c>
      <c r="Z5" s="3" t="s">
        <v>112</v>
      </c>
      <c r="AA5" s="3" t="s">
        <v>112</v>
      </c>
      <c r="AB5" s="3" t="s">
        <v>112</v>
      </c>
      <c r="AC5" s="3" t="s">
        <v>112</v>
      </c>
      <c r="AD5" s="3" t="s">
        <v>112</v>
      </c>
      <c r="AE5" s="3" t="s">
        <v>112</v>
      </c>
      <c r="AF5" s="30" t="s">
        <v>112</v>
      </c>
      <c r="AG5" s="3" t="s">
        <v>112</v>
      </c>
      <c r="AH5" s="3" t="s">
        <v>112</v>
      </c>
      <c r="AI5" s="3" t="s">
        <v>112</v>
      </c>
      <c r="AJ5" s="3" t="s">
        <v>112</v>
      </c>
      <c r="AK5" s="3" t="s">
        <v>112</v>
      </c>
      <c r="AL5" s="3" t="s">
        <v>112</v>
      </c>
      <c r="AM5" s="3" t="s">
        <v>112</v>
      </c>
      <c r="AN5" s="3" t="s">
        <v>112</v>
      </c>
      <c r="AO5" s="3" t="s">
        <v>112</v>
      </c>
      <c r="AP5" s="3" t="s">
        <v>112</v>
      </c>
      <c r="AQ5" s="3" t="s">
        <v>112</v>
      </c>
      <c r="AR5" s="3" t="s">
        <v>112</v>
      </c>
      <c r="AS5" s="3" t="s">
        <v>112</v>
      </c>
      <c r="AT5" s="3" t="s">
        <v>112</v>
      </c>
      <c r="AU5" s="3" t="s">
        <v>112</v>
      </c>
      <c r="AV5" s="3" t="s">
        <v>112</v>
      </c>
      <c r="AW5" s="3" t="s">
        <v>112</v>
      </c>
      <c r="AX5" s="3" t="s">
        <v>112</v>
      </c>
      <c r="AY5" s="3" t="s">
        <v>112</v>
      </c>
      <c r="AZ5" s="3" t="s">
        <v>112</v>
      </c>
      <c r="BA5" s="3" t="s">
        <v>112</v>
      </c>
      <c r="BB5" s="3" t="s">
        <v>112</v>
      </c>
    </row>
    <row r="6" spans="1:54">
      <c r="A6" s="3" t="s">
        <v>113</v>
      </c>
      <c r="B6" s="3" t="s">
        <v>114</v>
      </c>
      <c r="C6" s="3" t="s">
        <v>115</v>
      </c>
      <c r="D6" s="3" t="s">
        <v>114</v>
      </c>
      <c r="E6" s="3" t="s">
        <v>115</v>
      </c>
      <c r="F6" s="3" t="s">
        <v>114</v>
      </c>
      <c r="G6" s="3" t="s">
        <v>115</v>
      </c>
      <c r="H6" s="30" t="s">
        <v>114</v>
      </c>
      <c r="I6" s="30" t="s">
        <v>115</v>
      </c>
      <c r="J6" s="17" t="s">
        <v>114</v>
      </c>
      <c r="K6" s="17" t="s">
        <v>115</v>
      </c>
      <c r="L6" s="3" t="s">
        <v>114</v>
      </c>
      <c r="M6" s="3" t="s">
        <v>115</v>
      </c>
      <c r="N6" s="30" t="s">
        <v>114</v>
      </c>
      <c r="O6" s="30" t="s">
        <v>115</v>
      </c>
      <c r="P6" s="3" t="s">
        <v>115</v>
      </c>
      <c r="Q6" s="30" t="s">
        <v>115</v>
      </c>
      <c r="R6" s="30" t="s">
        <v>115</v>
      </c>
      <c r="S6" s="30" t="s">
        <v>114</v>
      </c>
      <c r="T6" s="3" t="s">
        <v>115</v>
      </c>
      <c r="U6" s="3" t="s">
        <v>114</v>
      </c>
      <c r="V6" s="3" t="s">
        <v>115</v>
      </c>
      <c r="W6" s="3" t="s">
        <v>114</v>
      </c>
      <c r="X6" s="3" t="s">
        <v>115</v>
      </c>
      <c r="Y6" s="3" t="s">
        <v>114</v>
      </c>
      <c r="Z6" s="3" t="s">
        <v>115</v>
      </c>
      <c r="AA6" s="3" t="s">
        <v>114</v>
      </c>
      <c r="AB6" s="3" t="s">
        <v>115</v>
      </c>
      <c r="AC6" s="3" t="s">
        <v>114</v>
      </c>
      <c r="AD6" s="3" t="s">
        <v>115</v>
      </c>
      <c r="AE6" s="3" t="s">
        <v>114</v>
      </c>
      <c r="AF6" s="30" t="s">
        <v>115</v>
      </c>
      <c r="AG6" s="3" t="s">
        <v>114</v>
      </c>
      <c r="AH6" s="3" t="s">
        <v>115</v>
      </c>
      <c r="AI6" s="3" t="s">
        <v>114</v>
      </c>
      <c r="AJ6" s="3" t="s">
        <v>115</v>
      </c>
      <c r="AK6" s="3" t="s">
        <v>114</v>
      </c>
      <c r="AL6" s="3" t="s">
        <v>115</v>
      </c>
      <c r="AM6" s="3" t="s">
        <v>114</v>
      </c>
      <c r="AN6" s="3" t="s">
        <v>115</v>
      </c>
      <c r="AO6" s="3" t="s">
        <v>115</v>
      </c>
      <c r="AP6" s="3" t="s">
        <v>115</v>
      </c>
      <c r="AQ6" s="3" t="s">
        <v>114</v>
      </c>
      <c r="AR6" s="3" t="s">
        <v>115</v>
      </c>
      <c r="AS6" s="3" t="s">
        <v>114</v>
      </c>
      <c r="AT6" s="3" t="s">
        <v>115</v>
      </c>
      <c r="AU6" s="3" t="s">
        <v>114</v>
      </c>
      <c r="AV6" s="3" t="s">
        <v>115</v>
      </c>
      <c r="AW6" s="3" t="s">
        <v>114</v>
      </c>
      <c r="AX6" s="3" t="s">
        <v>115</v>
      </c>
      <c r="AY6" s="3" t="s">
        <v>114</v>
      </c>
      <c r="AZ6" s="3" t="s">
        <v>115</v>
      </c>
      <c r="BA6" s="3" t="s">
        <v>115</v>
      </c>
      <c r="BB6" s="3" t="s">
        <v>115</v>
      </c>
    </row>
    <row r="7" spans="1:54">
      <c r="A7" s="3"/>
      <c r="B7" s="7"/>
      <c r="C7" s="3"/>
      <c r="D7" s="7"/>
      <c r="E7" s="3"/>
      <c r="F7" s="7"/>
      <c r="G7" s="3"/>
      <c r="H7" s="7"/>
      <c r="I7" s="3"/>
      <c r="J7" s="7"/>
      <c r="K7" s="3"/>
      <c r="L7" s="7"/>
      <c r="M7" s="3"/>
      <c r="N7" s="7"/>
      <c r="O7" s="3"/>
      <c r="P7" s="7"/>
      <c r="Q7" s="30"/>
      <c r="R7" s="7"/>
      <c r="S7" s="7"/>
      <c r="T7" s="3"/>
      <c r="U7" s="7"/>
      <c r="V7" s="3"/>
      <c r="W7" s="7"/>
      <c r="X7" s="3"/>
      <c r="Y7" s="7"/>
      <c r="Z7" s="3"/>
      <c r="AA7" s="7"/>
      <c r="AB7" s="3"/>
      <c r="AC7" s="7"/>
      <c r="AD7" s="3"/>
      <c r="AE7" s="7"/>
      <c r="AF7" s="3"/>
      <c r="AG7" s="7"/>
      <c r="AH7" s="3"/>
      <c r="AI7" s="7"/>
      <c r="AJ7" s="3"/>
      <c r="AK7" s="7"/>
      <c r="AL7" s="3"/>
      <c r="AM7" s="7"/>
      <c r="AN7" s="3"/>
      <c r="AO7" s="7"/>
      <c r="AP7" s="7"/>
      <c r="AQ7" s="7"/>
      <c r="AR7" s="3"/>
      <c r="AS7" s="7"/>
      <c r="AT7" s="3"/>
      <c r="AU7" s="7"/>
      <c r="AV7" s="3"/>
      <c r="AW7" s="7"/>
      <c r="AX7" s="3"/>
      <c r="AY7" s="7"/>
      <c r="AZ7" s="3"/>
      <c r="BA7" s="7"/>
      <c r="BB7" s="7"/>
    </row>
    <row r="8" spans="1:54">
      <c r="B8" s="7"/>
      <c r="C8" s="3"/>
      <c r="D8" s="7"/>
      <c r="E8" s="3"/>
      <c r="F8" s="7"/>
      <c r="G8" s="3"/>
      <c r="H8" s="7"/>
      <c r="I8" s="3"/>
      <c r="J8" s="7"/>
      <c r="K8" s="3"/>
      <c r="L8" s="7"/>
      <c r="M8" s="3"/>
      <c r="N8" s="7"/>
      <c r="O8" s="3"/>
      <c r="P8" s="7"/>
      <c r="Q8" s="30"/>
      <c r="R8" s="7"/>
      <c r="S8" s="7"/>
      <c r="T8" s="3"/>
      <c r="U8" s="7"/>
      <c r="V8" s="3"/>
      <c r="W8" s="7"/>
      <c r="X8" s="3"/>
      <c r="Y8" s="7"/>
      <c r="Z8" s="3"/>
      <c r="AA8" s="7"/>
      <c r="AB8" s="3"/>
      <c r="AC8" s="7"/>
      <c r="AD8" s="3"/>
      <c r="AE8" s="7"/>
      <c r="AF8" s="3"/>
      <c r="AG8" s="7"/>
      <c r="AH8" s="3"/>
      <c r="AI8" s="7"/>
      <c r="AJ8" s="3"/>
      <c r="AK8" s="7"/>
      <c r="AL8" s="3"/>
      <c r="AM8" s="7"/>
      <c r="AN8" s="3"/>
      <c r="AO8" s="7"/>
      <c r="AP8" s="7"/>
      <c r="AQ8" s="7"/>
      <c r="AR8" s="3"/>
      <c r="AS8" s="7"/>
      <c r="AT8" s="3"/>
      <c r="AU8" s="7"/>
      <c r="AV8" s="3"/>
      <c r="AW8" s="7"/>
      <c r="AX8" s="3"/>
      <c r="AY8" s="7"/>
      <c r="AZ8" s="3"/>
      <c r="BA8" s="7"/>
      <c r="BB8" s="7"/>
    </row>
    <row r="9" spans="1:54">
      <c r="A9" s="3" t="s">
        <v>116</v>
      </c>
      <c r="B9" s="3" t="s">
        <v>117</v>
      </c>
      <c r="C9" s="3" t="s">
        <v>117</v>
      </c>
      <c r="D9" s="3" t="s">
        <v>117</v>
      </c>
      <c r="E9" s="3" t="s">
        <v>117</v>
      </c>
      <c r="F9" s="3" t="s">
        <v>117</v>
      </c>
      <c r="G9" s="3" t="s">
        <v>117</v>
      </c>
      <c r="H9" s="3" t="s">
        <v>117</v>
      </c>
      <c r="I9" s="3" t="s">
        <v>117</v>
      </c>
      <c r="J9" s="3" t="s">
        <v>117</v>
      </c>
      <c r="K9" s="3" t="s">
        <v>117</v>
      </c>
      <c r="L9" s="3" t="s">
        <v>117</v>
      </c>
      <c r="M9" s="3" t="s">
        <v>117</v>
      </c>
      <c r="N9" s="3" t="s">
        <v>117</v>
      </c>
      <c r="O9" s="3" t="s">
        <v>117</v>
      </c>
      <c r="P9" s="3" t="s">
        <v>117</v>
      </c>
      <c r="Q9" s="30" t="s">
        <v>117</v>
      </c>
      <c r="R9" s="3" t="s">
        <v>117</v>
      </c>
      <c r="S9" s="3" t="s">
        <v>117</v>
      </c>
      <c r="T9" s="3" t="s">
        <v>117</v>
      </c>
      <c r="U9" s="3" t="s">
        <v>117</v>
      </c>
      <c r="V9" s="3" t="s">
        <v>117</v>
      </c>
      <c r="W9" s="3" t="s">
        <v>117</v>
      </c>
      <c r="X9" s="3" t="s">
        <v>117</v>
      </c>
      <c r="Y9" s="3" t="s">
        <v>117</v>
      </c>
      <c r="Z9" s="3" t="s">
        <v>117</v>
      </c>
      <c r="AA9" s="3" t="s">
        <v>117</v>
      </c>
      <c r="AB9" s="3" t="s">
        <v>117</v>
      </c>
      <c r="AC9" s="3" t="s">
        <v>117</v>
      </c>
      <c r="AD9" s="3" t="s">
        <v>117</v>
      </c>
      <c r="AE9" s="3" t="s">
        <v>117</v>
      </c>
      <c r="AF9" s="3" t="s">
        <v>117</v>
      </c>
      <c r="AG9" s="3" t="s">
        <v>117</v>
      </c>
      <c r="AH9" s="3" t="s">
        <v>117</v>
      </c>
      <c r="AI9" s="3" t="s">
        <v>117</v>
      </c>
      <c r="AJ9" s="3" t="s">
        <v>117</v>
      </c>
      <c r="AK9" s="3" t="s">
        <v>117</v>
      </c>
      <c r="AL9" s="3" t="s">
        <v>117</v>
      </c>
      <c r="AM9" s="3" t="s">
        <v>117</v>
      </c>
      <c r="AN9" s="3" t="s">
        <v>117</v>
      </c>
      <c r="AO9" s="3" t="s">
        <v>117</v>
      </c>
      <c r="AP9" s="3" t="s">
        <v>117</v>
      </c>
      <c r="AQ9" s="3" t="s">
        <v>117</v>
      </c>
      <c r="AR9" s="3" t="s">
        <v>117</v>
      </c>
      <c r="AS9" s="3" t="s">
        <v>117</v>
      </c>
      <c r="AT9" s="3" t="s">
        <v>117</v>
      </c>
      <c r="AU9" s="3" t="s">
        <v>117</v>
      </c>
      <c r="AV9" s="3" t="s">
        <v>117</v>
      </c>
      <c r="AW9" s="3" t="s">
        <v>117</v>
      </c>
      <c r="AX9" s="3" t="s">
        <v>117</v>
      </c>
      <c r="AY9" s="3" t="s">
        <v>117</v>
      </c>
      <c r="AZ9" s="3" t="s">
        <v>117</v>
      </c>
      <c r="BA9" s="3" t="s">
        <v>117</v>
      </c>
      <c r="BB9" s="3" t="s">
        <v>117</v>
      </c>
    </row>
    <row r="10" spans="1:54">
      <c r="A10" s="3" t="s">
        <v>118</v>
      </c>
      <c r="B10" s="8" t="s">
        <v>234</v>
      </c>
      <c r="C10" s="8" t="s">
        <v>234</v>
      </c>
      <c r="D10" s="8" t="s">
        <v>234</v>
      </c>
      <c r="E10" s="8" t="s">
        <v>234</v>
      </c>
      <c r="F10" s="8" t="s">
        <v>234</v>
      </c>
      <c r="G10" s="8" t="s">
        <v>234</v>
      </c>
      <c r="H10" s="8" t="s">
        <v>234</v>
      </c>
      <c r="I10" s="8" t="s">
        <v>234</v>
      </c>
      <c r="J10" s="8" t="s">
        <v>234</v>
      </c>
      <c r="K10" s="8" t="s">
        <v>234</v>
      </c>
      <c r="L10" s="8" t="s">
        <v>234</v>
      </c>
      <c r="M10" s="8" t="s">
        <v>234</v>
      </c>
      <c r="N10" s="8" t="s">
        <v>234</v>
      </c>
      <c r="O10" s="8" t="s">
        <v>234</v>
      </c>
      <c r="P10" s="8" t="s">
        <v>234</v>
      </c>
      <c r="Q10" s="72" t="s">
        <v>234</v>
      </c>
      <c r="R10" s="8" t="s">
        <v>234</v>
      </c>
      <c r="S10" s="8" t="s">
        <v>234</v>
      </c>
      <c r="T10" s="8" t="s">
        <v>234</v>
      </c>
      <c r="U10" s="8" t="s">
        <v>234</v>
      </c>
      <c r="V10" s="8" t="s">
        <v>234</v>
      </c>
      <c r="W10" s="8" t="s">
        <v>234</v>
      </c>
      <c r="X10" s="8" t="s">
        <v>234</v>
      </c>
      <c r="Y10" s="8" t="s">
        <v>234</v>
      </c>
      <c r="Z10" s="8" t="s">
        <v>234</v>
      </c>
      <c r="AA10" s="8" t="s">
        <v>234</v>
      </c>
      <c r="AB10" s="8" t="s">
        <v>234</v>
      </c>
      <c r="AC10" s="8" t="s">
        <v>234</v>
      </c>
      <c r="AD10" s="8" t="s">
        <v>234</v>
      </c>
      <c r="AE10" s="8" t="s">
        <v>234</v>
      </c>
      <c r="AF10" s="8" t="s">
        <v>234</v>
      </c>
      <c r="AG10" s="8" t="s">
        <v>234</v>
      </c>
      <c r="AH10" s="8" t="s">
        <v>234</v>
      </c>
      <c r="AI10" s="8" t="s">
        <v>234</v>
      </c>
      <c r="AJ10" s="8" t="s">
        <v>234</v>
      </c>
      <c r="AK10" s="8" t="s">
        <v>234</v>
      </c>
      <c r="AL10" s="8" t="s">
        <v>234</v>
      </c>
      <c r="AM10" s="8" t="s">
        <v>234</v>
      </c>
      <c r="AN10" s="8" t="s">
        <v>234</v>
      </c>
      <c r="AO10" s="8" t="s">
        <v>234</v>
      </c>
      <c r="AP10" s="8" t="s">
        <v>234</v>
      </c>
      <c r="AQ10" s="8" t="s">
        <v>234</v>
      </c>
      <c r="AR10" s="8" t="s">
        <v>234</v>
      </c>
      <c r="AS10" s="8" t="s">
        <v>234</v>
      </c>
      <c r="AT10" s="8" t="s">
        <v>234</v>
      </c>
      <c r="AU10" s="8" t="s">
        <v>234</v>
      </c>
      <c r="AV10" s="8" t="s">
        <v>234</v>
      </c>
      <c r="AW10" s="8" t="s">
        <v>234</v>
      </c>
      <c r="AX10" s="8" t="s">
        <v>234</v>
      </c>
      <c r="AY10" s="8" t="s">
        <v>234</v>
      </c>
      <c r="AZ10" s="8" t="s">
        <v>234</v>
      </c>
      <c r="BA10" s="8" t="s">
        <v>234</v>
      </c>
      <c r="BB10" s="8" t="s">
        <v>234</v>
      </c>
    </row>
    <row r="11" spans="1:54">
      <c r="A11" s="3" t="s">
        <v>119</v>
      </c>
      <c r="B11" s="9" t="s">
        <v>120</v>
      </c>
      <c r="C11" s="9" t="s">
        <v>121</v>
      </c>
      <c r="D11" s="9" t="s">
        <v>122</v>
      </c>
      <c r="E11" s="9" t="s">
        <v>123</v>
      </c>
      <c r="F11" s="9" t="s">
        <v>124</v>
      </c>
      <c r="G11" s="9" t="s">
        <v>125</v>
      </c>
      <c r="H11" s="9" t="s">
        <v>126</v>
      </c>
      <c r="I11" s="9" t="s">
        <v>127</v>
      </c>
      <c r="J11" s="9" t="s">
        <v>128</v>
      </c>
      <c r="K11" s="9" t="s">
        <v>129</v>
      </c>
      <c r="L11" s="9" t="s">
        <v>130</v>
      </c>
      <c r="M11" s="9" t="s">
        <v>131</v>
      </c>
      <c r="N11" s="9" t="s">
        <v>132</v>
      </c>
      <c r="O11" s="9" t="s">
        <v>133</v>
      </c>
      <c r="P11" s="9" t="s">
        <v>134</v>
      </c>
      <c r="Q11" s="73" t="s">
        <v>135</v>
      </c>
      <c r="R11" s="9" t="s">
        <v>136</v>
      </c>
      <c r="S11" s="9" t="s">
        <v>137</v>
      </c>
      <c r="T11" s="9" t="s">
        <v>138</v>
      </c>
      <c r="U11" s="9" t="s">
        <v>139</v>
      </c>
      <c r="V11" s="9" t="s">
        <v>140</v>
      </c>
      <c r="W11" s="9" t="s">
        <v>141</v>
      </c>
      <c r="X11" s="9" t="s">
        <v>142</v>
      </c>
      <c r="Y11" s="9" t="s">
        <v>143</v>
      </c>
      <c r="Z11" s="9" t="s">
        <v>144</v>
      </c>
      <c r="AA11" s="9" t="s">
        <v>145</v>
      </c>
      <c r="AB11" s="9" t="s">
        <v>146</v>
      </c>
      <c r="AC11" s="9" t="s">
        <v>147</v>
      </c>
      <c r="AD11" s="9" t="s">
        <v>148</v>
      </c>
      <c r="AE11" s="9" t="s">
        <v>149</v>
      </c>
      <c r="AF11" s="9" t="s">
        <v>150</v>
      </c>
      <c r="AG11" s="9" t="s">
        <v>151</v>
      </c>
      <c r="AH11" s="9" t="s">
        <v>152</v>
      </c>
      <c r="AI11" s="9" t="s">
        <v>153</v>
      </c>
      <c r="AJ11" s="9" t="s">
        <v>154</v>
      </c>
      <c r="AK11" s="9" t="s">
        <v>155</v>
      </c>
      <c r="AL11" s="9" t="s">
        <v>156</v>
      </c>
      <c r="AM11" s="9" t="s">
        <v>157</v>
      </c>
      <c r="AN11" s="9" t="s">
        <v>158</v>
      </c>
      <c r="AO11" s="9" t="s">
        <v>159</v>
      </c>
      <c r="AP11" s="9" t="s">
        <v>160</v>
      </c>
      <c r="AQ11" s="9" t="s">
        <v>161</v>
      </c>
      <c r="AR11" s="9" t="s">
        <v>162</v>
      </c>
      <c r="AS11" s="9" t="s">
        <v>163</v>
      </c>
      <c r="AT11" s="9" t="s">
        <v>164</v>
      </c>
      <c r="AU11" s="9" t="s">
        <v>165</v>
      </c>
      <c r="AV11" s="9" t="s">
        <v>166</v>
      </c>
      <c r="AW11" s="9" t="s">
        <v>167</v>
      </c>
      <c r="AX11" s="9" t="s">
        <v>168</v>
      </c>
      <c r="AY11" s="9" t="s">
        <v>169</v>
      </c>
      <c r="AZ11" s="9" t="s">
        <v>170</v>
      </c>
      <c r="BA11" s="9" t="s">
        <v>171</v>
      </c>
      <c r="BB11" s="9" t="s">
        <v>172</v>
      </c>
    </row>
    <row r="12" spans="1:54">
      <c r="A12" s="38">
        <v>31078</v>
      </c>
      <c r="B12" s="39"/>
      <c r="C12" s="39">
        <v>119.477420034684</v>
      </c>
      <c r="D12" s="39"/>
      <c r="E12" s="39"/>
      <c r="F12" s="39"/>
      <c r="G12" s="39"/>
      <c r="H12" s="39"/>
      <c r="I12" s="39">
        <v>403.11126232171102</v>
      </c>
      <c r="J12" s="39"/>
      <c r="K12" s="39"/>
      <c r="L12" s="39"/>
      <c r="M12" s="39"/>
      <c r="N12" s="39"/>
      <c r="O12" s="39">
        <v>531.41750893543394</v>
      </c>
      <c r="P12" s="39"/>
      <c r="Q12" s="39"/>
      <c r="R12" s="39">
        <v>2423.5145954473601</v>
      </c>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row>
    <row r="13" spans="1:54">
      <c r="A13" s="38">
        <v>31106</v>
      </c>
      <c r="B13" s="39"/>
      <c r="C13" s="39">
        <v>107.07938598671799</v>
      </c>
      <c r="D13" s="39"/>
      <c r="E13" s="39"/>
      <c r="F13" s="39"/>
      <c r="G13" s="39"/>
      <c r="H13" s="39"/>
      <c r="I13" s="39">
        <v>454.29309945965201</v>
      </c>
      <c r="J13" s="39"/>
      <c r="K13" s="39"/>
      <c r="L13" s="39"/>
      <c r="M13" s="39"/>
      <c r="N13" s="39"/>
      <c r="O13" s="39">
        <v>566.99860407019105</v>
      </c>
      <c r="P13" s="39"/>
      <c r="Q13" s="39"/>
      <c r="R13" s="39">
        <v>2466.55171223158</v>
      </c>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row>
    <row r="14" spans="1:54">
      <c r="A14" s="38">
        <v>31137</v>
      </c>
      <c r="B14" s="39"/>
      <c r="C14" s="39">
        <v>110.21348063679299</v>
      </c>
      <c r="D14" s="39"/>
      <c r="E14" s="39"/>
      <c r="F14" s="39"/>
      <c r="G14" s="39"/>
      <c r="H14" s="39"/>
      <c r="I14" s="39">
        <v>519.588687133029</v>
      </c>
      <c r="J14" s="39"/>
      <c r="K14" s="39"/>
      <c r="L14" s="39"/>
      <c r="M14" s="39"/>
      <c r="N14" s="39"/>
      <c r="O14" s="39">
        <v>630.971363553782</v>
      </c>
      <c r="P14" s="39"/>
      <c r="Q14" s="39"/>
      <c r="R14" s="39">
        <v>2516.4553988109601</v>
      </c>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row>
    <row r="15" spans="1:54">
      <c r="A15" s="38">
        <v>31167</v>
      </c>
      <c r="B15" s="39"/>
      <c r="C15" s="39">
        <v>107.83437010630701</v>
      </c>
      <c r="D15" s="39"/>
      <c r="E15" s="39"/>
      <c r="F15" s="39"/>
      <c r="G15" s="39"/>
      <c r="H15" s="39"/>
      <c r="I15" s="39">
        <v>465.88391503419399</v>
      </c>
      <c r="J15" s="39"/>
      <c r="K15" s="39"/>
      <c r="L15" s="39"/>
      <c r="M15" s="39"/>
      <c r="N15" s="39"/>
      <c r="O15" s="39">
        <v>547.23661557297498</v>
      </c>
      <c r="P15" s="39"/>
      <c r="Q15" s="39"/>
      <c r="R15" s="39">
        <v>2546.37834221607</v>
      </c>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row>
    <row r="16" spans="1:54">
      <c r="A16" s="38">
        <v>31198</v>
      </c>
      <c r="B16" s="39"/>
      <c r="C16" s="39">
        <v>118.82181506796699</v>
      </c>
      <c r="D16" s="39"/>
      <c r="E16" s="39"/>
      <c r="F16" s="39"/>
      <c r="G16" s="39"/>
      <c r="H16" s="39"/>
      <c r="I16" s="39">
        <v>594.553893572726</v>
      </c>
      <c r="J16" s="39"/>
      <c r="K16" s="39"/>
      <c r="L16" s="39"/>
      <c r="M16" s="39"/>
      <c r="N16" s="39"/>
      <c r="O16" s="39">
        <v>710.567407302172</v>
      </c>
      <c r="P16" s="39"/>
      <c r="Q16" s="39"/>
      <c r="R16" s="39">
        <v>2617.3004322597099</v>
      </c>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c r="A17" s="38">
        <v>31228</v>
      </c>
      <c r="B17" s="39"/>
      <c r="C17" s="39">
        <v>111.279154654591</v>
      </c>
      <c r="D17" s="39"/>
      <c r="E17" s="39"/>
      <c r="F17" s="39"/>
      <c r="G17" s="39"/>
      <c r="H17" s="39"/>
      <c r="I17" s="39">
        <v>579.52001133963597</v>
      </c>
      <c r="J17" s="39"/>
      <c r="K17" s="39"/>
      <c r="L17" s="39"/>
      <c r="M17" s="39"/>
      <c r="N17" s="39"/>
      <c r="O17" s="39">
        <v>694.80200319471498</v>
      </c>
      <c r="P17" s="39"/>
      <c r="Q17" s="39"/>
      <c r="R17" s="39">
        <v>2645.7347675978799</v>
      </c>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row>
    <row r="18" spans="1:54" ht="12.75" customHeight="1">
      <c r="A18" s="38">
        <v>31259</v>
      </c>
      <c r="B18" s="39"/>
      <c r="C18" s="39">
        <v>114.501344411481</v>
      </c>
      <c r="D18" s="40"/>
      <c r="E18" s="39"/>
      <c r="F18" s="39"/>
      <c r="G18" s="39"/>
      <c r="H18" s="39"/>
      <c r="I18" s="39">
        <v>563.98375473293504</v>
      </c>
      <c r="J18" s="39"/>
      <c r="K18" s="39"/>
      <c r="L18" s="39"/>
      <c r="M18" s="39"/>
      <c r="N18" s="39"/>
      <c r="O18" s="39">
        <v>673.62314329020103</v>
      </c>
      <c r="P18" s="39"/>
      <c r="Q18" s="39"/>
      <c r="R18" s="39">
        <v>2660.69522479337</v>
      </c>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row>
    <row r="19" spans="1:54">
      <c r="A19" s="38">
        <v>31290</v>
      </c>
      <c r="B19" s="39"/>
      <c r="C19" s="39">
        <v>101.17103880777999</v>
      </c>
      <c r="D19" s="39"/>
      <c r="E19" s="39"/>
      <c r="F19" s="39"/>
      <c r="G19" s="39"/>
      <c r="H19" s="39"/>
      <c r="I19" s="39">
        <v>563.61370335546201</v>
      </c>
      <c r="J19" s="39"/>
      <c r="K19" s="39"/>
      <c r="L19" s="39"/>
      <c r="M19" s="39"/>
      <c r="N19" s="39"/>
      <c r="O19" s="39">
        <v>671.28969562681198</v>
      </c>
      <c r="P19" s="39"/>
      <c r="Q19" s="39"/>
      <c r="R19" s="39">
        <v>2689.2838955758998</v>
      </c>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row>
    <row r="20" spans="1:54">
      <c r="A20" s="38">
        <v>31320</v>
      </c>
      <c r="B20" s="39"/>
      <c r="C20" s="39">
        <v>107.84687643709</v>
      </c>
      <c r="D20" s="39"/>
      <c r="E20" s="39"/>
      <c r="F20" s="39"/>
      <c r="G20" s="39"/>
      <c r="H20" s="39"/>
      <c r="I20" s="39">
        <v>608.96695331474496</v>
      </c>
      <c r="J20" s="39"/>
      <c r="K20" s="39"/>
      <c r="L20" s="39"/>
      <c r="M20" s="39"/>
      <c r="N20" s="39"/>
      <c r="O20" s="39">
        <v>714.54798451923705</v>
      </c>
      <c r="P20" s="39"/>
      <c r="Q20" s="39"/>
      <c r="R20" s="39">
        <v>2719.3690265178302</v>
      </c>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row>
    <row r="21" spans="1:54">
      <c r="A21" s="38">
        <v>31351</v>
      </c>
      <c r="B21" s="39"/>
      <c r="C21" s="39">
        <v>116.776421785631</v>
      </c>
      <c r="D21" s="39"/>
      <c r="E21" s="39"/>
      <c r="F21" s="39"/>
      <c r="G21" s="39"/>
      <c r="H21" s="39"/>
      <c r="I21" s="39">
        <v>603.72427142137406</v>
      </c>
      <c r="J21" s="39"/>
      <c r="K21" s="39"/>
      <c r="L21" s="39"/>
      <c r="M21" s="39"/>
      <c r="N21" s="39"/>
      <c r="O21" s="39">
        <v>725.798002051249</v>
      </c>
      <c r="P21" s="39"/>
      <c r="Q21" s="39"/>
      <c r="R21" s="39">
        <v>2737.2217260278599</v>
      </c>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row>
    <row r="22" spans="1:54">
      <c r="A22" s="38">
        <v>31381</v>
      </c>
      <c r="B22" s="39"/>
      <c r="C22" s="39">
        <v>105.81138486932301</v>
      </c>
      <c r="D22" s="39"/>
      <c r="E22" s="39"/>
      <c r="F22" s="39"/>
      <c r="G22" s="39"/>
      <c r="H22" s="39"/>
      <c r="I22" s="39">
        <v>589.81865526387003</v>
      </c>
      <c r="J22" s="39"/>
      <c r="K22" s="39"/>
      <c r="L22" s="39"/>
      <c r="M22" s="39"/>
      <c r="N22" s="39"/>
      <c r="O22" s="39">
        <v>708.02547065572298</v>
      </c>
      <c r="P22" s="39"/>
      <c r="Q22" s="39"/>
      <c r="R22" s="39">
        <v>2747.2995783531101</v>
      </c>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row>
    <row r="23" spans="1:54">
      <c r="A23" s="38">
        <v>31412</v>
      </c>
      <c r="B23" s="39"/>
      <c r="C23" s="39">
        <v>103.851321346593</v>
      </c>
      <c r="D23" s="39"/>
      <c r="E23" s="39"/>
      <c r="F23" s="39"/>
      <c r="G23" s="39"/>
      <c r="H23" s="39"/>
      <c r="I23" s="39">
        <v>589.71027990220102</v>
      </c>
      <c r="J23" s="39"/>
      <c r="K23" s="39"/>
      <c r="L23" s="39"/>
      <c r="M23" s="39"/>
      <c r="N23" s="39"/>
      <c r="O23" s="39">
        <v>689.18192111684596</v>
      </c>
      <c r="P23" s="39"/>
      <c r="Q23" s="39"/>
      <c r="R23" s="39">
        <v>2766.2109987171498</v>
      </c>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row>
    <row r="24" spans="1:54">
      <c r="A24" s="38">
        <v>31443</v>
      </c>
      <c r="B24" s="39"/>
      <c r="C24" s="39">
        <v>139.872538079854</v>
      </c>
      <c r="D24" s="39"/>
      <c r="E24" s="39"/>
      <c r="F24" s="39"/>
      <c r="G24" s="39"/>
      <c r="H24" s="39"/>
      <c r="I24" s="39">
        <v>723.70473750987696</v>
      </c>
      <c r="J24" s="39"/>
      <c r="K24" s="39"/>
      <c r="L24" s="39"/>
      <c r="M24" s="39"/>
      <c r="N24" s="39"/>
      <c r="O24" s="39">
        <v>872.46665510765399</v>
      </c>
      <c r="P24" s="39"/>
      <c r="Q24" s="39"/>
      <c r="R24" s="39">
        <v>2799.5557421789099</v>
      </c>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row>
    <row r="25" spans="1:54">
      <c r="A25" s="38">
        <v>31471</v>
      </c>
      <c r="B25" s="39"/>
      <c r="C25" s="39">
        <v>125.497116180785</v>
      </c>
      <c r="D25" s="39"/>
      <c r="E25" s="39"/>
      <c r="F25" s="39"/>
      <c r="G25" s="39"/>
      <c r="H25" s="39"/>
      <c r="I25" s="39">
        <v>644.56780410782699</v>
      </c>
      <c r="J25" s="39"/>
      <c r="K25" s="39"/>
      <c r="L25" s="39"/>
      <c r="M25" s="39"/>
      <c r="N25" s="39"/>
      <c r="O25" s="39">
        <v>780.41918870222798</v>
      </c>
      <c r="P25" s="39"/>
      <c r="Q25" s="39"/>
      <c r="R25" s="39">
        <v>2882.7267350479701</v>
      </c>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row>
    <row r="26" spans="1:54">
      <c r="A26" s="38">
        <v>31502</v>
      </c>
      <c r="B26" s="39"/>
      <c r="C26" s="39">
        <v>120.24814583039399</v>
      </c>
      <c r="D26" s="39"/>
      <c r="E26" s="39"/>
      <c r="F26" s="39"/>
      <c r="G26" s="39"/>
      <c r="H26" s="39"/>
      <c r="I26" s="39">
        <v>639.40123619199096</v>
      </c>
      <c r="J26" s="39"/>
      <c r="K26" s="39"/>
      <c r="L26" s="39"/>
      <c r="M26" s="39"/>
      <c r="N26" s="39"/>
      <c r="O26" s="39">
        <v>756.96160878371302</v>
      </c>
      <c r="P26" s="39"/>
      <c r="Q26" s="39"/>
      <c r="R26" s="39">
        <v>2912.43366211179</v>
      </c>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row>
    <row r="27" spans="1:54">
      <c r="A27" s="38">
        <v>31532</v>
      </c>
      <c r="B27" s="39"/>
      <c r="C27" s="39">
        <v>156.338213311358</v>
      </c>
      <c r="D27" s="39"/>
      <c r="E27" s="39"/>
      <c r="F27" s="39"/>
      <c r="G27" s="39"/>
      <c r="H27" s="39"/>
      <c r="I27" s="39">
        <v>713.60913791566099</v>
      </c>
      <c r="J27" s="39"/>
      <c r="K27" s="39"/>
      <c r="L27" s="39"/>
      <c r="M27" s="39"/>
      <c r="N27" s="39"/>
      <c r="O27" s="39">
        <v>834.37202450747998</v>
      </c>
      <c r="P27" s="39"/>
      <c r="Q27" s="39"/>
      <c r="R27" s="39">
        <v>2949.0168900776698</v>
      </c>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row>
    <row r="28" spans="1:54">
      <c r="A28" s="38">
        <v>31563</v>
      </c>
      <c r="B28" s="39"/>
      <c r="C28" s="39">
        <v>116.33089780855499</v>
      </c>
      <c r="D28" s="39"/>
      <c r="E28" s="39"/>
      <c r="F28" s="39"/>
      <c r="G28" s="39"/>
      <c r="H28" s="39"/>
      <c r="I28" s="39">
        <v>672.44077586968899</v>
      </c>
      <c r="J28" s="39"/>
      <c r="K28" s="39"/>
      <c r="L28" s="39"/>
      <c r="M28" s="39"/>
      <c r="N28" s="39"/>
      <c r="O28" s="39">
        <v>788.46784037341797</v>
      </c>
      <c r="P28" s="39"/>
      <c r="Q28" s="39"/>
      <c r="R28" s="39">
        <v>2982.7665524241202</v>
      </c>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row>
    <row r="29" spans="1:54">
      <c r="A29" s="38">
        <v>31593</v>
      </c>
      <c r="B29" s="39"/>
      <c r="C29" s="39">
        <v>111.203704546732</v>
      </c>
      <c r="D29" s="39"/>
      <c r="E29" s="39"/>
      <c r="F29" s="39"/>
      <c r="G29" s="39"/>
      <c r="H29" s="39"/>
      <c r="I29" s="39">
        <v>685.74258729831195</v>
      </c>
      <c r="J29" s="39"/>
      <c r="K29" s="39"/>
      <c r="L29" s="39"/>
      <c r="M29" s="39"/>
      <c r="N29" s="39"/>
      <c r="O29" s="39">
        <v>792.87354430513801</v>
      </c>
      <c r="P29" s="39"/>
      <c r="Q29" s="39"/>
      <c r="R29" s="39">
        <v>3022.7956603787602</v>
      </c>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row>
    <row r="30" spans="1:54">
      <c r="A30" s="38">
        <v>31624</v>
      </c>
      <c r="B30" s="39"/>
      <c r="C30" s="39">
        <v>127.552123964674</v>
      </c>
      <c r="D30" s="39"/>
      <c r="E30" s="39"/>
      <c r="F30" s="39"/>
      <c r="G30" s="39"/>
      <c r="H30" s="39"/>
      <c r="I30" s="39">
        <v>711.383163243382</v>
      </c>
      <c r="J30" s="39"/>
      <c r="K30" s="39"/>
      <c r="L30" s="39"/>
      <c r="M30" s="39"/>
      <c r="N30" s="39"/>
      <c r="O30" s="39">
        <v>842.07346881071305</v>
      </c>
      <c r="P30" s="39"/>
      <c r="Q30" s="39"/>
      <c r="R30" s="39">
        <v>3043.6745847131701</v>
      </c>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row>
    <row r="31" spans="1:54">
      <c r="A31" s="38">
        <v>31655</v>
      </c>
      <c r="B31" s="39"/>
      <c r="C31" s="39">
        <v>116.846508524662</v>
      </c>
      <c r="D31" s="39"/>
      <c r="E31" s="39"/>
      <c r="F31" s="39"/>
      <c r="G31" s="39"/>
      <c r="H31" s="39"/>
      <c r="I31" s="39">
        <v>714.62072354335703</v>
      </c>
      <c r="J31" s="39"/>
      <c r="K31" s="39"/>
      <c r="L31" s="39"/>
      <c r="M31" s="39"/>
      <c r="N31" s="39"/>
      <c r="O31" s="39">
        <v>840.689193033023</v>
      </c>
      <c r="P31" s="39"/>
      <c r="Q31" s="39"/>
      <c r="R31" s="39">
        <v>3098.8945731255699</v>
      </c>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row>
    <row r="32" spans="1:54">
      <c r="A32" s="38">
        <v>31685</v>
      </c>
      <c r="B32" s="39"/>
      <c r="C32" s="39">
        <v>114.311938027235</v>
      </c>
      <c r="D32" s="39"/>
      <c r="E32" s="39"/>
      <c r="F32" s="39"/>
      <c r="G32" s="39"/>
      <c r="H32" s="39"/>
      <c r="I32" s="39">
        <v>699.87469195077699</v>
      </c>
      <c r="J32" s="39"/>
      <c r="K32" s="39"/>
      <c r="L32" s="39"/>
      <c r="M32" s="39"/>
      <c r="N32" s="39"/>
      <c r="O32" s="39">
        <v>815.75793485504698</v>
      </c>
      <c r="P32" s="39"/>
      <c r="Q32" s="39"/>
      <c r="R32" s="39">
        <v>3118.7095609706898</v>
      </c>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row>
    <row r="33" spans="1:54">
      <c r="A33" s="38">
        <v>31716</v>
      </c>
      <c r="B33" s="39"/>
      <c r="C33" s="39">
        <v>126.024562434714</v>
      </c>
      <c r="D33" s="39"/>
      <c r="E33" s="39"/>
      <c r="F33" s="39"/>
      <c r="G33" s="39"/>
      <c r="H33" s="39"/>
      <c r="I33" s="39">
        <v>755.48818976586404</v>
      </c>
      <c r="J33" s="39"/>
      <c r="K33" s="39"/>
      <c r="L33" s="39"/>
      <c r="M33" s="39"/>
      <c r="N33" s="39"/>
      <c r="O33" s="39">
        <v>880.89884287333996</v>
      </c>
      <c r="P33" s="39"/>
      <c r="Q33" s="39"/>
      <c r="R33" s="39">
        <v>3158.2159118624099</v>
      </c>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row>
    <row r="34" spans="1:54">
      <c r="A34" s="38">
        <v>31746</v>
      </c>
      <c r="B34" s="39"/>
      <c r="C34" s="39">
        <v>122.687066690953</v>
      </c>
      <c r="D34" s="39"/>
      <c r="E34" s="39"/>
      <c r="F34" s="39"/>
      <c r="G34" s="39"/>
      <c r="H34" s="39"/>
      <c r="I34" s="39">
        <v>634.40541556010703</v>
      </c>
      <c r="J34" s="39"/>
      <c r="K34" s="39"/>
      <c r="L34" s="39"/>
      <c r="M34" s="39"/>
      <c r="N34" s="39"/>
      <c r="O34" s="39">
        <v>773.27126507353103</v>
      </c>
      <c r="P34" s="39"/>
      <c r="Q34" s="39"/>
      <c r="R34" s="39">
        <v>3114.39703331497</v>
      </c>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row>
    <row r="35" spans="1:54">
      <c r="A35" s="38">
        <v>31777</v>
      </c>
      <c r="B35" s="39"/>
      <c r="C35" s="39">
        <v>126.596765385697</v>
      </c>
      <c r="D35" s="39"/>
      <c r="E35" s="39"/>
      <c r="F35" s="39"/>
      <c r="G35" s="39"/>
      <c r="H35" s="39"/>
      <c r="I35" s="39">
        <v>756.07310530963298</v>
      </c>
      <c r="J35" s="39"/>
      <c r="K35" s="39"/>
      <c r="L35" s="39"/>
      <c r="M35" s="39"/>
      <c r="N35" s="39"/>
      <c r="O35" s="39">
        <v>872.37996952857395</v>
      </c>
      <c r="P35" s="39"/>
      <c r="Q35" s="39"/>
      <c r="R35" s="39">
        <v>3196.3810841575601</v>
      </c>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row>
    <row r="36" spans="1:54">
      <c r="A36" s="38">
        <v>31808</v>
      </c>
      <c r="B36" s="39"/>
      <c r="C36" s="39">
        <v>120.22586340204199</v>
      </c>
      <c r="D36" s="39"/>
      <c r="E36" s="39"/>
      <c r="F36" s="39"/>
      <c r="G36" s="39"/>
      <c r="H36" s="39"/>
      <c r="I36" s="39">
        <v>760.78017278981702</v>
      </c>
      <c r="J36" s="39"/>
      <c r="K36" s="39"/>
      <c r="L36" s="39"/>
      <c r="M36" s="39"/>
      <c r="N36" s="39"/>
      <c r="O36" s="39">
        <v>890.75537551768002</v>
      </c>
      <c r="P36" s="39"/>
      <c r="Q36" s="39"/>
      <c r="R36" s="39">
        <v>3261.9628388773699</v>
      </c>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row>
    <row r="37" spans="1:54">
      <c r="A37" s="38">
        <v>31836</v>
      </c>
      <c r="B37" s="39"/>
      <c r="C37" s="39">
        <v>127.143887186241</v>
      </c>
      <c r="D37" s="39"/>
      <c r="E37" s="39"/>
      <c r="F37" s="39"/>
      <c r="G37" s="39"/>
      <c r="H37" s="39"/>
      <c r="I37" s="39">
        <v>803.973550707252</v>
      </c>
      <c r="J37" s="39"/>
      <c r="K37" s="39"/>
      <c r="L37" s="39"/>
      <c r="M37" s="39"/>
      <c r="N37" s="39"/>
      <c r="O37" s="39">
        <v>944.33754372984197</v>
      </c>
      <c r="P37" s="39"/>
      <c r="Q37" s="39"/>
      <c r="R37" s="39">
        <v>3401.0711311554201</v>
      </c>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row>
    <row r="38" spans="1:54">
      <c r="A38" s="38">
        <v>31867</v>
      </c>
      <c r="B38" s="39"/>
      <c r="C38" s="39">
        <v>120.229890406826</v>
      </c>
      <c r="D38" s="39"/>
      <c r="E38" s="39"/>
      <c r="F38" s="39"/>
      <c r="G38" s="39"/>
      <c r="H38" s="39"/>
      <c r="I38" s="39">
        <v>758.77192705447396</v>
      </c>
      <c r="J38" s="39"/>
      <c r="K38" s="39"/>
      <c r="L38" s="39"/>
      <c r="M38" s="39"/>
      <c r="N38" s="39"/>
      <c r="O38" s="39">
        <v>875.74656839715396</v>
      </c>
      <c r="P38" s="39"/>
      <c r="Q38" s="39"/>
      <c r="R38" s="39">
        <v>3402.2229430408102</v>
      </c>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row>
    <row r="39" spans="1:54">
      <c r="A39" s="38">
        <v>31897</v>
      </c>
      <c r="B39" s="39"/>
      <c r="C39" s="39">
        <v>156.77142234800999</v>
      </c>
      <c r="D39" s="39"/>
      <c r="E39" s="39"/>
      <c r="F39" s="39"/>
      <c r="G39" s="39"/>
      <c r="H39" s="39"/>
      <c r="I39" s="39">
        <v>812.58599245087305</v>
      </c>
      <c r="J39" s="39"/>
      <c r="K39" s="39"/>
      <c r="L39" s="39"/>
      <c r="M39" s="39"/>
      <c r="N39" s="39"/>
      <c r="O39" s="39">
        <v>927.83703842975501</v>
      </c>
      <c r="P39" s="39"/>
      <c r="Q39" s="39"/>
      <c r="R39" s="39">
        <v>3418.0939316645899</v>
      </c>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row>
    <row r="40" spans="1:54">
      <c r="A40" s="38">
        <v>31928</v>
      </c>
      <c r="B40" s="39"/>
      <c r="C40" s="39">
        <v>123.197634536717</v>
      </c>
      <c r="D40" s="39"/>
      <c r="E40" s="39"/>
      <c r="F40" s="39"/>
      <c r="G40" s="39"/>
      <c r="H40" s="39"/>
      <c r="I40" s="39">
        <v>784.54660358368596</v>
      </c>
      <c r="J40" s="39"/>
      <c r="K40" s="39"/>
      <c r="L40" s="39"/>
      <c r="M40" s="39"/>
      <c r="N40" s="39"/>
      <c r="O40" s="39">
        <v>911.96842139893295</v>
      </c>
      <c r="P40" s="39"/>
      <c r="Q40" s="39"/>
      <c r="R40" s="39">
        <v>3435.7708596314201</v>
      </c>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row>
    <row r="41" spans="1:54">
      <c r="A41" s="38">
        <v>31958</v>
      </c>
      <c r="B41" s="39"/>
      <c r="C41" s="39">
        <v>122.21591189372801</v>
      </c>
      <c r="D41" s="39"/>
      <c r="E41" s="39"/>
      <c r="F41" s="39"/>
      <c r="G41" s="39"/>
      <c r="H41" s="39"/>
      <c r="I41" s="39">
        <v>784.32518727395495</v>
      </c>
      <c r="J41" s="39"/>
      <c r="K41" s="39"/>
      <c r="L41" s="39"/>
      <c r="M41" s="39"/>
      <c r="N41" s="39"/>
      <c r="O41" s="39">
        <v>907.34619326053996</v>
      </c>
      <c r="P41" s="39"/>
      <c r="Q41" s="39"/>
      <c r="R41" s="39">
        <v>3439.3093875968798</v>
      </c>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row>
    <row r="42" spans="1:54">
      <c r="A42" s="38">
        <v>31989</v>
      </c>
      <c r="B42" s="39"/>
      <c r="C42" s="39">
        <v>144.80493439664301</v>
      </c>
      <c r="D42" s="39"/>
      <c r="E42" s="39"/>
      <c r="F42" s="39"/>
      <c r="G42" s="39"/>
      <c r="H42" s="39"/>
      <c r="I42" s="39">
        <v>861.34329994764903</v>
      </c>
      <c r="J42" s="39"/>
      <c r="K42" s="39"/>
      <c r="L42" s="39"/>
      <c r="M42" s="39"/>
      <c r="N42" s="39"/>
      <c r="O42" s="39">
        <v>1001.26588878402</v>
      </c>
      <c r="P42" s="39"/>
      <c r="Q42" s="39"/>
      <c r="R42" s="39">
        <v>3482.72013015419</v>
      </c>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row>
    <row r="43" spans="1:54">
      <c r="A43" s="38">
        <v>32020</v>
      </c>
      <c r="B43" s="39"/>
      <c r="C43" s="39">
        <v>123.379213009268</v>
      </c>
      <c r="D43" s="39"/>
      <c r="E43" s="39"/>
      <c r="F43" s="39"/>
      <c r="G43" s="39"/>
      <c r="H43" s="39"/>
      <c r="I43" s="39">
        <v>796.98823575664403</v>
      </c>
      <c r="J43" s="39"/>
      <c r="K43" s="39"/>
      <c r="L43" s="39"/>
      <c r="M43" s="39"/>
      <c r="N43" s="39"/>
      <c r="O43" s="39">
        <v>927.19751090218995</v>
      </c>
      <c r="P43" s="39"/>
      <c r="Q43" s="39"/>
      <c r="R43" s="39">
        <v>3542.43022259396</v>
      </c>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row>
    <row r="44" spans="1:54">
      <c r="A44" s="38">
        <v>32050</v>
      </c>
      <c r="B44" s="39"/>
      <c r="C44" s="39">
        <v>148.92075050603401</v>
      </c>
      <c r="D44" s="39"/>
      <c r="E44" s="39"/>
      <c r="F44" s="39"/>
      <c r="G44" s="39"/>
      <c r="H44" s="39"/>
      <c r="I44" s="39">
        <v>815.34123893676895</v>
      </c>
      <c r="J44" s="39"/>
      <c r="K44" s="39"/>
      <c r="L44" s="39"/>
      <c r="M44" s="39"/>
      <c r="N44" s="39"/>
      <c r="O44" s="39">
        <v>975.43897701291405</v>
      </c>
      <c r="P44" s="39"/>
      <c r="Q44" s="39"/>
      <c r="R44" s="39">
        <v>3450.2604839095602</v>
      </c>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row>
    <row r="45" spans="1:54">
      <c r="A45" s="38">
        <v>32081</v>
      </c>
      <c r="B45" s="39"/>
      <c r="C45" s="39">
        <v>127.691246270376</v>
      </c>
      <c r="D45" s="39"/>
      <c r="E45" s="39"/>
      <c r="F45" s="39"/>
      <c r="G45" s="39"/>
      <c r="H45" s="39"/>
      <c r="I45" s="39">
        <v>813.33083609533696</v>
      </c>
      <c r="J45" s="39"/>
      <c r="K45" s="39"/>
      <c r="L45" s="39"/>
      <c r="M45" s="39"/>
      <c r="N45" s="39"/>
      <c r="O45" s="39">
        <v>946.52535041521298</v>
      </c>
      <c r="P45" s="39"/>
      <c r="Q45" s="39"/>
      <c r="R45" s="39">
        <v>3549.0548399336799</v>
      </c>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row>
    <row r="46" spans="1:54">
      <c r="A46" s="38">
        <v>32111</v>
      </c>
      <c r="B46" s="39"/>
      <c r="C46" s="39">
        <v>129.54024718264299</v>
      </c>
      <c r="D46" s="39"/>
      <c r="E46" s="39"/>
      <c r="F46" s="39"/>
      <c r="G46" s="39"/>
      <c r="H46" s="39"/>
      <c r="I46" s="39">
        <v>782.35450178981205</v>
      </c>
      <c r="J46" s="39"/>
      <c r="K46" s="39"/>
      <c r="L46" s="39"/>
      <c r="M46" s="39"/>
      <c r="N46" s="39"/>
      <c r="O46" s="39">
        <v>916.016776170973</v>
      </c>
      <c r="P46" s="39"/>
      <c r="Q46" s="39"/>
      <c r="R46" s="39">
        <v>3550.5181085353802</v>
      </c>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row>
    <row r="47" spans="1:54">
      <c r="A47" s="38">
        <v>32142</v>
      </c>
      <c r="B47" s="39"/>
      <c r="C47" s="39">
        <v>131.544554821373</v>
      </c>
      <c r="D47" s="39"/>
      <c r="E47" s="39"/>
      <c r="F47" s="39"/>
      <c r="G47" s="39"/>
      <c r="H47" s="39"/>
      <c r="I47" s="39">
        <v>901.88243094633594</v>
      </c>
      <c r="J47" s="39"/>
      <c r="K47" s="39"/>
      <c r="L47" s="39"/>
      <c r="M47" s="39"/>
      <c r="N47" s="39"/>
      <c r="O47" s="39">
        <v>1032.21245518509</v>
      </c>
      <c r="P47" s="39"/>
      <c r="Q47" s="39"/>
      <c r="R47" s="39">
        <v>3656.0126717271801</v>
      </c>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row>
    <row r="48" spans="1:54">
      <c r="A48" s="38">
        <v>32173</v>
      </c>
      <c r="B48" s="39"/>
      <c r="C48" s="39">
        <v>127.027634062968</v>
      </c>
      <c r="D48" s="39"/>
      <c r="E48" s="39"/>
      <c r="F48" s="39"/>
      <c r="G48" s="39"/>
      <c r="H48" s="39"/>
      <c r="I48" s="39">
        <v>798.94190704301502</v>
      </c>
      <c r="J48" s="39"/>
      <c r="K48" s="39"/>
      <c r="L48" s="39"/>
      <c r="M48" s="39"/>
      <c r="N48" s="39"/>
      <c r="O48" s="39">
        <v>929.29802400889298</v>
      </c>
      <c r="P48" s="39"/>
      <c r="Q48" s="39"/>
      <c r="R48" s="39">
        <v>3619.6813550772599</v>
      </c>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row>
    <row r="49" spans="1:54">
      <c r="A49" s="38">
        <v>32202</v>
      </c>
      <c r="B49" s="39"/>
      <c r="C49" s="39">
        <v>130.46613608555299</v>
      </c>
      <c r="D49" s="39"/>
      <c r="E49" s="39"/>
      <c r="F49" s="39"/>
      <c r="G49" s="39"/>
      <c r="H49" s="39"/>
      <c r="I49" s="39">
        <v>1369.8360520308399</v>
      </c>
      <c r="J49" s="39"/>
      <c r="K49" s="39"/>
      <c r="L49" s="39"/>
      <c r="M49" s="39"/>
      <c r="N49" s="39"/>
      <c r="O49" s="39">
        <v>1506.5977535413799</v>
      </c>
      <c r="P49" s="39"/>
      <c r="Q49" s="39"/>
      <c r="R49" s="39">
        <v>3624.5197359406502</v>
      </c>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row>
    <row r="50" spans="1:54">
      <c r="A50" s="38">
        <v>32233</v>
      </c>
      <c r="B50" s="39"/>
      <c r="C50" s="39">
        <v>146.34693617613701</v>
      </c>
      <c r="D50" s="39"/>
      <c r="E50" s="39"/>
      <c r="F50" s="39"/>
      <c r="G50" s="39"/>
      <c r="H50" s="39"/>
      <c r="I50" s="39">
        <v>1272.2448731611901</v>
      </c>
      <c r="J50" s="39"/>
      <c r="K50" s="39"/>
      <c r="L50" s="39"/>
      <c r="M50" s="39"/>
      <c r="N50" s="39"/>
      <c r="O50" s="39">
        <v>1412.5912416681999</v>
      </c>
      <c r="P50" s="39"/>
      <c r="Q50" s="39"/>
      <c r="R50" s="39">
        <v>3653.2436195553</v>
      </c>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row>
    <row r="51" spans="1:54">
      <c r="A51" s="38">
        <v>32263</v>
      </c>
      <c r="B51" s="39"/>
      <c r="C51" s="39">
        <v>132.36553845201701</v>
      </c>
      <c r="D51" s="39"/>
      <c r="E51" s="39"/>
      <c r="F51" s="39"/>
      <c r="G51" s="39"/>
      <c r="H51" s="39"/>
      <c r="I51" s="39">
        <v>794.23878295425197</v>
      </c>
      <c r="J51" s="39"/>
      <c r="K51" s="39"/>
      <c r="L51" s="39"/>
      <c r="M51" s="39"/>
      <c r="N51" s="39"/>
      <c r="O51" s="39">
        <v>890.73410129366403</v>
      </c>
      <c r="P51" s="39"/>
      <c r="Q51" s="39"/>
      <c r="R51" s="39">
        <v>3658.3003481705</v>
      </c>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row>
    <row r="52" spans="1:54">
      <c r="A52" s="38">
        <v>32294</v>
      </c>
      <c r="B52" s="39"/>
      <c r="C52" s="39">
        <v>129.095587177304</v>
      </c>
      <c r="D52" s="39"/>
      <c r="E52" s="39"/>
      <c r="F52" s="39"/>
      <c r="G52" s="39"/>
      <c r="H52" s="39"/>
      <c r="I52" s="39">
        <v>840.63966737634905</v>
      </c>
      <c r="J52" s="39"/>
      <c r="K52" s="39"/>
      <c r="L52" s="39"/>
      <c r="M52" s="39"/>
      <c r="N52" s="39"/>
      <c r="O52" s="39">
        <v>979.726582454903</v>
      </c>
      <c r="P52" s="39"/>
      <c r="Q52" s="39"/>
      <c r="R52" s="39">
        <v>3658.7128007143001</v>
      </c>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row>
    <row r="53" spans="1:54">
      <c r="A53" s="38">
        <v>32324</v>
      </c>
      <c r="B53" s="39"/>
      <c r="C53" s="39">
        <v>152.39609992108899</v>
      </c>
      <c r="D53" s="39"/>
      <c r="E53" s="39"/>
      <c r="F53" s="39"/>
      <c r="G53" s="39"/>
      <c r="H53" s="39"/>
      <c r="I53" s="39">
        <v>894.65236117455095</v>
      </c>
      <c r="J53" s="39"/>
      <c r="K53" s="39"/>
      <c r="L53" s="39"/>
      <c r="M53" s="39"/>
      <c r="N53" s="39"/>
      <c r="O53" s="39">
        <v>1052.6230358847799</v>
      </c>
      <c r="P53" s="39"/>
      <c r="Q53" s="39"/>
      <c r="R53" s="39">
        <v>3684.58895539081</v>
      </c>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row>
    <row r="54" spans="1:54">
      <c r="A54" s="38">
        <v>32355</v>
      </c>
      <c r="B54" s="39"/>
      <c r="C54" s="39">
        <v>128.24546060317201</v>
      </c>
      <c r="D54" s="39"/>
      <c r="E54" s="39"/>
      <c r="F54" s="39"/>
      <c r="G54" s="39"/>
      <c r="H54" s="39"/>
      <c r="I54" s="39">
        <v>851.06540461529801</v>
      </c>
      <c r="J54" s="39"/>
      <c r="K54" s="39"/>
      <c r="L54" s="39"/>
      <c r="M54" s="39"/>
      <c r="N54" s="39"/>
      <c r="O54" s="39">
        <v>982.32778609775903</v>
      </c>
      <c r="P54" s="39"/>
      <c r="Q54" s="39"/>
      <c r="R54" s="39">
        <v>3696.6973743347498</v>
      </c>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row>
    <row r="55" spans="1:54">
      <c r="A55" s="38">
        <v>32386</v>
      </c>
      <c r="B55" s="39"/>
      <c r="C55" s="39">
        <v>134.005328227099</v>
      </c>
      <c r="D55" s="39"/>
      <c r="E55" s="39"/>
      <c r="F55" s="39"/>
      <c r="G55" s="39"/>
      <c r="H55" s="39"/>
      <c r="I55" s="39">
        <v>938.56131086965604</v>
      </c>
      <c r="J55" s="39"/>
      <c r="K55" s="39"/>
      <c r="L55" s="39"/>
      <c r="M55" s="39"/>
      <c r="N55" s="39"/>
      <c r="O55" s="39">
        <v>1078.7008808738999</v>
      </c>
      <c r="P55" s="39"/>
      <c r="Q55" s="39"/>
      <c r="R55" s="39">
        <v>3699.3444888200602</v>
      </c>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row>
    <row r="56" spans="1:54">
      <c r="A56" s="38">
        <v>32416</v>
      </c>
      <c r="B56" s="39"/>
      <c r="C56" s="39">
        <v>134.41801811473201</v>
      </c>
      <c r="D56" s="39"/>
      <c r="E56" s="39"/>
      <c r="F56" s="39"/>
      <c r="G56" s="39"/>
      <c r="H56" s="39"/>
      <c r="I56" s="39">
        <v>917.28763235582801</v>
      </c>
      <c r="J56" s="39"/>
      <c r="K56" s="39"/>
      <c r="L56" s="39"/>
      <c r="M56" s="39"/>
      <c r="N56" s="39"/>
      <c r="O56" s="39">
        <v>1062.5365497593</v>
      </c>
      <c r="P56" s="39"/>
      <c r="Q56" s="39"/>
      <c r="R56" s="39">
        <v>3749.4129327988699</v>
      </c>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row>
    <row r="57" spans="1:54">
      <c r="A57" s="38">
        <v>32447</v>
      </c>
      <c r="B57" s="39"/>
      <c r="C57" s="39">
        <v>129.30127715207101</v>
      </c>
      <c r="D57" s="39"/>
      <c r="E57" s="39"/>
      <c r="F57" s="39"/>
      <c r="G57" s="39"/>
      <c r="H57" s="39"/>
      <c r="I57" s="39">
        <v>918.28520303249297</v>
      </c>
      <c r="J57" s="39"/>
      <c r="K57" s="39"/>
      <c r="L57" s="39"/>
      <c r="M57" s="39"/>
      <c r="N57" s="39"/>
      <c r="O57" s="39">
        <v>1052.4653846292299</v>
      </c>
      <c r="P57" s="39"/>
      <c r="Q57" s="39"/>
      <c r="R57" s="39">
        <v>3755.09909451967</v>
      </c>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row>
    <row r="58" spans="1:54">
      <c r="A58" s="38">
        <v>32477</v>
      </c>
      <c r="B58" s="39"/>
      <c r="C58" s="39">
        <v>135.94828921218101</v>
      </c>
      <c r="D58" s="39"/>
      <c r="E58" s="39"/>
      <c r="F58" s="39"/>
      <c r="G58" s="39"/>
      <c r="H58" s="39"/>
      <c r="I58" s="39">
        <v>979.76550467264599</v>
      </c>
      <c r="J58" s="39"/>
      <c r="K58" s="39"/>
      <c r="L58" s="39"/>
      <c r="M58" s="39"/>
      <c r="N58" s="39"/>
      <c r="O58" s="39">
        <v>1122.4258671749001</v>
      </c>
      <c r="P58" s="39"/>
      <c r="Q58" s="39"/>
      <c r="R58" s="39">
        <v>3828.3315505708201</v>
      </c>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row>
    <row r="59" spans="1:54">
      <c r="A59" s="38">
        <v>32508</v>
      </c>
      <c r="B59" s="39"/>
      <c r="C59" s="39">
        <v>119.67190928529</v>
      </c>
      <c r="D59" s="39"/>
      <c r="E59" s="39"/>
      <c r="F59" s="39"/>
      <c r="G59" s="39"/>
      <c r="H59" s="39"/>
      <c r="I59" s="39">
        <v>915.76579779175495</v>
      </c>
      <c r="J59" s="39"/>
      <c r="K59" s="39"/>
      <c r="L59" s="39"/>
      <c r="M59" s="39"/>
      <c r="N59" s="39"/>
      <c r="O59" s="39">
        <v>1026.6288007845801</v>
      </c>
      <c r="P59" s="39"/>
      <c r="Q59" s="39"/>
      <c r="R59" s="39">
        <v>3836.9902827995502</v>
      </c>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row>
    <row r="60" spans="1:54">
      <c r="A60" s="38">
        <v>32539</v>
      </c>
      <c r="B60" s="39"/>
      <c r="C60" s="39">
        <v>125.754454894329</v>
      </c>
      <c r="D60" s="39"/>
      <c r="E60" s="39"/>
      <c r="F60" s="39"/>
      <c r="G60" s="39"/>
      <c r="H60" s="39"/>
      <c r="I60" s="39">
        <v>964.013105723546</v>
      </c>
      <c r="J60" s="39"/>
      <c r="K60" s="39"/>
      <c r="L60" s="39"/>
      <c r="M60" s="39"/>
      <c r="N60" s="39"/>
      <c r="O60" s="39">
        <v>1089.2635817784001</v>
      </c>
      <c r="P60" s="39"/>
      <c r="Q60" s="39"/>
      <c r="R60" s="39">
        <v>3863.1290371866198</v>
      </c>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row>
    <row r="61" spans="1:54">
      <c r="A61" s="38">
        <v>32567</v>
      </c>
      <c r="B61" s="39"/>
      <c r="C61" s="39">
        <v>131.99862958723</v>
      </c>
      <c r="D61" s="39"/>
      <c r="E61" s="39"/>
      <c r="F61" s="39"/>
      <c r="G61" s="39"/>
      <c r="H61" s="39"/>
      <c r="I61" s="39">
        <v>860.74288146690401</v>
      </c>
      <c r="J61" s="39"/>
      <c r="K61" s="39"/>
      <c r="L61" s="39"/>
      <c r="M61" s="39"/>
      <c r="N61" s="39"/>
      <c r="O61" s="39">
        <v>1000.2883788952</v>
      </c>
      <c r="P61" s="39"/>
      <c r="Q61" s="39"/>
      <c r="R61" s="39">
        <v>3829.4691127824199</v>
      </c>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row>
    <row r="62" spans="1:54">
      <c r="A62" s="38">
        <v>32598</v>
      </c>
      <c r="B62" s="39"/>
      <c r="C62" s="39">
        <v>137.03143949114701</v>
      </c>
      <c r="D62" s="39"/>
      <c r="E62" s="39"/>
      <c r="F62" s="39"/>
      <c r="G62" s="39"/>
      <c r="H62" s="39"/>
      <c r="I62" s="39">
        <v>921.59780316748095</v>
      </c>
      <c r="J62" s="39"/>
      <c r="K62" s="39"/>
      <c r="L62" s="39"/>
      <c r="M62" s="39"/>
      <c r="N62" s="39"/>
      <c r="O62" s="39">
        <v>1040.0777297448101</v>
      </c>
      <c r="P62" s="39"/>
      <c r="Q62" s="39"/>
      <c r="R62" s="39">
        <v>3836.0171306541001</v>
      </c>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row>
    <row r="63" spans="1:54">
      <c r="A63" s="38">
        <v>32628</v>
      </c>
      <c r="B63" s="39"/>
      <c r="C63" s="39">
        <v>144.246194112891</v>
      </c>
      <c r="D63" s="39"/>
      <c r="E63" s="39"/>
      <c r="F63" s="39"/>
      <c r="G63" s="39"/>
      <c r="H63" s="39"/>
      <c r="I63" s="39">
        <v>1020.82910641777</v>
      </c>
      <c r="J63" s="39"/>
      <c r="K63" s="39"/>
      <c r="L63" s="39"/>
      <c r="M63" s="39"/>
      <c r="N63" s="39"/>
      <c r="O63" s="39">
        <v>1134.43084659734</v>
      </c>
      <c r="P63" s="39"/>
      <c r="Q63" s="39"/>
      <c r="R63" s="39">
        <v>3869.8285549347602</v>
      </c>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row>
    <row r="64" spans="1:54">
      <c r="A64" s="38">
        <v>32659</v>
      </c>
      <c r="B64" s="39"/>
      <c r="C64" s="39">
        <v>137.26405841145001</v>
      </c>
      <c r="D64" s="39"/>
      <c r="E64" s="39"/>
      <c r="F64" s="39"/>
      <c r="G64" s="39"/>
      <c r="H64" s="39"/>
      <c r="I64" s="39">
        <v>1006.71218787302</v>
      </c>
      <c r="J64" s="39"/>
      <c r="K64" s="39"/>
      <c r="L64" s="39"/>
      <c r="M64" s="39"/>
      <c r="N64" s="39"/>
      <c r="O64" s="39">
        <v>1156.7281666045401</v>
      </c>
      <c r="P64" s="39"/>
      <c r="Q64" s="39"/>
      <c r="R64" s="39">
        <v>3884.9702694050402</v>
      </c>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row>
    <row r="65" spans="1:54">
      <c r="A65" s="38">
        <v>32689</v>
      </c>
      <c r="B65" s="39"/>
      <c r="C65" s="39">
        <v>138.27092693237</v>
      </c>
      <c r="D65" s="39"/>
      <c r="E65" s="39"/>
      <c r="F65" s="39"/>
      <c r="G65" s="39"/>
      <c r="H65" s="39"/>
      <c r="I65" s="39">
        <v>990.18057123436802</v>
      </c>
      <c r="J65" s="39"/>
      <c r="K65" s="39"/>
      <c r="L65" s="39"/>
      <c r="M65" s="39"/>
      <c r="N65" s="39"/>
      <c r="O65" s="39">
        <v>1134.84483624722</v>
      </c>
      <c r="P65" s="39"/>
      <c r="Q65" s="39"/>
      <c r="R65" s="39">
        <v>3936.8561629844498</v>
      </c>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row>
    <row r="66" spans="1:54">
      <c r="A66" s="38">
        <v>32720</v>
      </c>
      <c r="B66" s="39"/>
      <c r="C66" s="39">
        <v>135.32905499395301</v>
      </c>
      <c r="D66" s="39"/>
      <c r="E66" s="39"/>
      <c r="F66" s="39"/>
      <c r="G66" s="39"/>
      <c r="H66" s="39"/>
      <c r="I66" s="39">
        <v>966.24833392436005</v>
      </c>
      <c r="J66" s="39"/>
      <c r="K66" s="39"/>
      <c r="L66" s="39"/>
      <c r="M66" s="39"/>
      <c r="N66" s="39"/>
      <c r="O66" s="39">
        <v>1103.74100850116</v>
      </c>
      <c r="P66" s="39"/>
      <c r="Q66" s="39"/>
      <c r="R66" s="39">
        <v>4061.80936556084</v>
      </c>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row>
    <row r="67" spans="1:54">
      <c r="A67" s="38">
        <v>32751</v>
      </c>
      <c r="B67" s="39"/>
      <c r="C67" s="39">
        <v>146.17621912689401</v>
      </c>
      <c r="D67" s="39"/>
      <c r="E67" s="39"/>
      <c r="F67" s="39"/>
      <c r="G67" s="39"/>
      <c r="H67" s="39"/>
      <c r="I67" s="39">
        <v>1033.3589066567699</v>
      </c>
      <c r="J67" s="39"/>
      <c r="K67" s="39"/>
      <c r="L67" s="39"/>
      <c r="M67" s="39"/>
      <c r="N67" s="39"/>
      <c r="O67" s="39">
        <v>1198.1338617138199</v>
      </c>
      <c r="P67" s="39"/>
      <c r="Q67" s="39"/>
      <c r="R67" s="39">
        <v>3999.10450824285</v>
      </c>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row>
    <row r="68" spans="1:54">
      <c r="A68" s="38">
        <v>32781</v>
      </c>
      <c r="B68" s="39"/>
      <c r="C68" s="39">
        <v>143.229222683562</v>
      </c>
      <c r="D68" s="39"/>
      <c r="E68" s="39"/>
      <c r="F68" s="39"/>
      <c r="G68" s="39"/>
      <c r="H68" s="39"/>
      <c r="I68" s="39">
        <v>1016.06140580637</v>
      </c>
      <c r="J68" s="39"/>
      <c r="K68" s="39"/>
      <c r="L68" s="39"/>
      <c r="M68" s="39"/>
      <c r="N68" s="39"/>
      <c r="O68" s="39">
        <v>1175.7105924693301</v>
      </c>
      <c r="P68" s="39"/>
      <c r="Q68" s="39"/>
      <c r="R68" s="39">
        <v>4022.1826456434101</v>
      </c>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row>
    <row r="69" spans="1:54">
      <c r="A69" s="38">
        <v>32812</v>
      </c>
      <c r="B69" s="39"/>
      <c r="C69" s="39">
        <v>173.97451657532301</v>
      </c>
      <c r="D69" s="39"/>
      <c r="E69" s="39"/>
      <c r="F69" s="39"/>
      <c r="G69" s="39"/>
      <c r="H69" s="39"/>
      <c r="I69" s="39">
        <v>939.79380975127106</v>
      </c>
      <c r="J69" s="39"/>
      <c r="K69" s="39"/>
      <c r="L69" s="39"/>
      <c r="M69" s="39"/>
      <c r="N69" s="39"/>
      <c r="O69" s="39">
        <v>1124.2428701195599</v>
      </c>
      <c r="P69" s="39"/>
      <c r="Q69" s="39"/>
      <c r="R69" s="39">
        <v>4032.56689943534</v>
      </c>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row>
    <row r="70" spans="1:54">
      <c r="A70" s="38">
        <v>32842</v>
      </c>
      <c r="B70" s="39"/>
      <c r="C70" s="39">
        <v>204.68677424843099</v>
      </c>
      <c r="D70" s="39"/>
      <c r="E70" s="39"/>
      <c r="F70" s="39"/>
      <c r="G70" s="39"/>
      <c r="H70" s="39"/>
      <c r="I70" s="39">
        <v>1044.8575465015999</v>
      </c>
      <c r="J70" s="39"/>
      <c r="K70" s="39"/>
      <c r="L70" s="39"/>
      <c r="M70" s="39"/>
      <c r="N70" s="39"/>
      <c r="O70" s="39">
        <v>1241.47244543693</v>
      </c>
      <c r="P70" s="39"/>
      <c r="Q70" s="39"/>
      <c r="R70" s="39">
        <v>4069.1928057328901</v>
      </c>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row>
    <row r="71" spans="1:54">
      <c r="A71" s="38">
        <v>32873</v>
      </c>
      <c r="B71" s="39"/>
      <c r="C71" s="39">
        <v>127.27646916569201</v>
      </c>
      <c r="D71" s="39"/>
      <c r="E71" s="39"/>
      <c r="F71" s="39"/>
      <c r="G71" s="39"/>
      <c r="H71" s="39"/>
      <c r="I71" s="39">
        <v>993.054326326715</v>
      </c>
      <c r="J71" s="39"/>
      <c r="K71" s="39"/>
      <c r="L71" s="39"/>
      <c r="M71" s="39"/>
      <c r="N71" s="39"/>
      <c r="O71" s="39">
        <v>1110.2133684293699</v>
      </c>
      <c r="P71" s="39"/>
      <c r="Q71" s="39"/>
      <c r="R71" s="39">
        <v>4016.6888028642302</v>
      </c>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row>
    <row r="72" spans="1:54">
      <c r="A72" s="38">
        <v>32904</v>
      </c>
      <c r="B72" s="39"/>
      <c r="C72" s="39">
        <v>216.771925626083</v>
      </c>
      <c r="D72" s="39"/>
      <c r="E72" s="39"/>
      <c r="F72" s="39"/>
      <c r="G72" s="39"/>
      <c r="H72" s="39"/>
      <c r="I72" s="39">
        <v>1082.77167524472</v>
      </c>
      <c r="J72" s="39"/>
      <c r="K72" s="39"/>
      <c r="L72" s="39"/>
      <c r="M72" s="39"/>
      <c r="N72" s="39"/>
      <c r="O72" s="39">
        <v>1279.5864318587901</v>
      </c>
      <c r="P72" s="39"/>
      <c r="Q72" s="39"/>
      <c r="R72" s="39">
        <v>4002.5120659781901</v>
      </c>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row>
    <row r="73" spans="1:54">
      <c r="A73" s="38">
        <v>32932</v>
      </c>
      <c r="B73" s="39"/>
      <c r="C73" s="39">
        <v>198.76196440464301</v>
      </c>
      <c r="D73" s="39"/>
      <c r="E73" s="39"/>
      <c r="F73" s="39"/>
      <c r="G73" s="39"/>
      <c r="H73" s="39"/>
      <c r="I73" s="39">
        <v>1021.96726709846</v>
      </c>
      <c r="J73" s="39"/>
      <c r="K73" s="39"/>
      <c r="L73" s="39"/>
      <c r="M73" s="39"/>
      <c r="N73" s="39"/>
      <c r="O73" s="39">
        <v>1224.8157181382601</v>
      </c>
      <c r="P73" s="39"/>
      <c r="Q73" s="39"/>
      <c r="R73" s="39">
        <v>4075.86973369103</v>
      </c>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row>
    <row r="74" spans="1:54">
      <c r="A74" s="38">
        <v>32963</v>
      </c>
      <c r="B74" s="39"/>
      <c r="C74" s="39">
        <v>206.69883811326599</v>
      </c>
      <c r="D74" s="39"/>
      <c r="E74" s="39"/>
      <c r="F74" s="39"/>
      <c r="G74" s="39"/>
      <c r="H74" s="39"/>
      <c r="I74" s="39">
        <v>1053.78768569305</v>
      </c>
      <c r="J74" s="39"/>
      <c r="K74" s="39"/>
      <c r="L74" s="39"/>
      <c r="M74" s="39"/>
      <c r="N74" s="39"/>
      <c r="O74" s="39">
        <v>1245.3319998411</v>
      </c>
      <c r="P74" s="39"/>
      <c r="Q74" s="39"/>
      <c r="R74" s="39">
        <v>4084.70386786265</v>
      </c>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row>
    <row r="75" spans="1:54">
      <c r="A75" s="38">
        <v>32993</v>
      </c>
      <c r="B75" s="39"/>
      <c r="C75" s="39">
        <v>201.352032116912</v>
      </c>
      <c r="D75" s="39"/>
      <c r="E75" s="39"/>
      <c r="F75" s="39"/>
      <c r="G75" s="39"/>
      <c r="H75" s="39"/>
      <c r="I75" s="39">
        <v>1017.70393414417</v>
      </c>
      <c r="J75" s="39"/>
      <c r="K75" s="39"/>
      <c r="L75" s="39"/>
      <c r="M75" s="39"/>
      <c r="N75" s="39"/>
      <c r="O75" s="39">
        <v>1188.5246008105601</v>
      </c>
      <c r="P75" s="39"/>
      <c r="Q75" s="39"/>
      <c r="R75" s="39">
        <v>4052.2071160316</v>
      </c>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row>
    <row r="76" spans="1:54">
      <c r="A76" s="38">
        <v>33024</v>
      </c>
      <c r="B76" s="39"/>
      <c r="C76" s="39">
        <v>208.28694295604799</v>
      </c>
      <c r="D76" s="39"/>
      <c r="E76" s="39"/>
      <c r="F76" s="39"/>
      <c r="G76" s="39"/>
      <c r="H76" s="39"/>
      <c r="I76" s="39">
        <v>902.23293553115298</v>
      </c>
      <c r="J76" s="39"/>
      <c r="K76" s="39"/>
      <c r="L76" s="39"/>
      <c r="M76" s="39"/>
      <c r="N76" s="39"/>
      <c r="O76" s="39">
        <v>1131.2314391367299</v>
      </c>
      <c r="P76" s="39"/>
      <c r="Q76" s="39"/>
      <c r="R76" s="39">
        <v>4147.5674310170798</v>
      </c>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row>
    <row r="77" spans="1:54">
      <c r="A77" s="38">
        <v>33054</v>
      </c>
      <c r="B77" s="39"/>
      <c r="C77" s="39">
        <v>205.94008095523799</v>
      </c>
      <c r="D77" s="39"/>
      <c r="E77" s="39"/>
      <c r="F77" s="39"/>
      <c r="G77" s="39"/>
      <c r="H77" s="39"/>
      <c r="I77" s="39">
        <v>893.84592434339595</v>
      </c>
      <c r="J77" s="39"/>
      <c r="K77" s="39"/>
      <c r="L77" s="39"/>
      <c r="M77" s="39"/>
      <c r="N77" s="39"/>
      <c r="O77" s="39">
        <v>1110.1616891989199</v>
      </c>
      <c r="P77" s="39"/>
      <c r="Q77" s="39"/>
      <c r="R77" s="39">
        <v>4179.4953152602802</v>
      </c>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row>
    <row r="78" spans="1:54">
      <c r="A78" s="38">
        <v>33085</v>
      </c>
      <c r="B78" s="39"/>
      <c r="C78" s="39">
        <v>198.13063645850099</v>
      </c>
      <c r="D78" s="39"/>
      <c r="E78" s="39"/>
      <c r="F78" s="39"/>
      <c r="G78" s="39"/>
      <c r="H78" s="39"/>
      <c r="I78" s="39">
        <v>1368.9478843571001</v>
      </c>
      <c r="J78" s="39"/>
      <c r="K78" s="39"/>
      <c r="L78" s="39"/>
      <c r="M78" s="39"/>
      <c r="N78" s="39"/>
      <c r="O78" s="39">
        <v>1580.68403990555</v>
      </c>
      <c r="P78" s="39"/>
      <c r="Q78" s="39"/>
      <c r="R78" s="39">
        <v>4180.0232974657702</v>
      </c>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row>
    <row r="79" spans="1:54">
      <c r="A79" s="38">
        <v>33116</v>
      </c>
      <c r="B79" s="39"/>
      <c r="C79" s="39">
        <v>205.262667064082</v>
      </c>
      <c r="D79" s="39"/>
      <c r="E79" s="39"/>
      <c r="F79" s="39"/>
      <c r="G79" s="39"/>
      <c r="H79" s="39"/>
      <c r="I79" s="39">
        <v>920.78265009322001</v>
      </c>
      <c r="J79" s="39"/>
      <c r="K79" s="39"/>
      <c r="L79" s="39"/>
      <c r="M79" s="39"/>
      <c r="N79" s="39"/>
      <c r="O79" s="39">
        <v>1135.7948133828199</v>
      </c>
      <c r="P79" s="39"/>
      <c r="Q79" s="39"/>
      <c r="R79" s="39">
        <v>4216.39981492076</v>
      </c>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row>
    <row r="80" spans="1:54">
      <c r="A80" s="38">
        <v>33146</v>
      </c>
      <c r="B80" s="39"/>
      <c r="C80" s="39">
        <v>205.12987356983501</v>
      </c>
      <c r="D80" s="39"/>
      <c r="E80" s="39"/>
      <c r="F80" s="39"/>
      <c r="G80" s="39"/>
      <c r="H80" s="39"/>
      <c r="I80" s="39">
        <v>921.21428347517303</v>
      </c>
      <c r="J80" s="39"/>
      <c r="K80" s="39"/>
      <c r="L80" s="39"/>
      <c r="M80" s="39"/>
      <c r="N80" s="39"/>
      <c r="O80" s="39">
        <v>1157.0164406046899</v>
      </c>
      <c r="P80" s="39"/>
      <c r="Q80" s="39"/>
      <c r="R80" s="39">
        <v>4233.3289321669399</v>
      </c>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row>
    <row r="81" spans="1:54">
      <c r="A81" s="38">
        <v>33177</v>
      </c>
      <c r="B81" s="39"/>
      <c r="C81" s="39">
        <v>200.137328716426</v>
      </c>
      <c r="D81" s="39"/>
      <c r="E81" s="39"/>
      <c r="F81" s="39"/>
      <c r="G81" s="39"/>
      <c r="H81" s="39"/>
      <c r="I81" s="39">
        <v>1134.8182004027401</v>
      </c>
      <c r="J81" s="39"/>
      <c r="K81" s="39"/>
      <c r="L81" s="39"/>
      <c r="M81" s="39"/>
      <c r="N81" s="39"/>
      <c r="O81" s="39">
        <v>1337.4759395633901</v>
      </c>
      <c r="P81" s="39"/>
      <c r="Q81" s="39"/>
      <c r="R81" s="39">
        <v>4236.4025808604601</v>
      </c>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row>
    <row r="82" spans="1:54">
      <c r="A82" s="38">
        <v>33207</v>
      </c>
      <c r="B82" s="39"/>
      <c r="C82" s="39">
        <v>194.401030997855</v>
      </c>
      <c r="D82" s="39"/>
      <c r="E82" s="39"/>
      <c r="F82" s="39"/>
      <c r="G82" s="39"/>
      <c r="H82" s="39"/>
      <c r="I82" s="39">
        <v>1083.93514594879</v>
      </c>
      <c r="J82" s="39"/>
      <c r="K82" s="39"/>
      <c r="L82" s="39"/>
      <c r="M82" s="39"/>
      <c r="N82" s="39"/>
      <c r="O82" s="39">
        <v>1266.58210648408</v>
      </c>
      <c r="P82" s="39"/>
      <c r="Q82" s="39"/>
      <c r="R82" s="39">
        <v>4287.5367327386602</v>
      </c>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row>
    <row r="83" spans="1:54">
      <c r="A83" s="38">
        <v>33238</v>
      </c>
      <c r="B83" s="39"/>
      <c r="C83" s="39">
        <v>196.136511464233</v>
      </c>
      <c r="D83" s="39"/>
      <c r="E83" s="39"/>
      <c r="F83" s="39"/>
      <c r="G83" s="39"/>
      <c r="H83" s="39"/>
      <c r="I83" s="39">
        <v>1138.75476129</v>
      </c>
      <c r="J83" s="39"/>
      <c r="K83" s="39"/>
      <c r="L83" s="39"/>
      <c r="M83" s="39"/>
      <c r="N83" s="39"/>
      <c r="O83" s="39">
        <v>1311.0656107382999</v>
      </c>
      <c r="P83" s="39"/>
      <c r="Q83" s="39"/>
      <c r="R83" s="39">
        <v>4263.3421939626096</v>
      </c>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row>
    <row r="84" spans="1:54">
      <c r="A84" s="38">
        <v>33269</v>
      </c>
      <c r="B84" s="39"/>
      <c r="C84" s="39">
        <v>198.49275889109899</v>
      </c>
      <c r="D84" s="39"/>
      <c r="E84" s="39"/>
      <c r="F84" s="39"/>
      <c r="G84" s="39"/>
      <c r="H84" s="39"/>
      <c r="I84" s="39">
        <v>1096.6764046215701</v>
      </c>
      <c r="J84" s="39"/>
      <c r="K84" s="39"/>
      <c r="L84" s="39"/>
      <c r="M84" s="39"/>
      <c r="N84" s="39"/>
      <c r="O84" s="39">
        <v>1288.9061460197299</v>
      </c>
      <c r="P84" s="39"/>
      <c r="Q84" s="39"/>
      <c r="R84" s="39">
        <v>4248.9478859952897</v>
      </c>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row>
    <row r="85" spans="1:54">
      <c r="A85" s="38">
        <v>33297</v>
      </c>
      <c r="B85" s="39"/>
      <c r="C85" s="39">
        <v>201.10445856375799</v>
      </c>
      <c r="D85" s="39"/>
      <c r="E85" s="39"/>
      <c r="F85" s="39"/>
      <c r="G85" s="39"/>
      <c r="H85" s="39"/>
      <c r="I85" s="39">
        <v>1080.3272673357801</v>
      </c>
      <c r="J85" s="39"/>
      <c r="K85" s="39"/>
      <c r="L85" s="39"/>
      <c r="M85" s="39"/>
      <c r="N85" s="39"/>
      <c r="O85" s="39">
        <v>1278.2241633327701</v>
      </c>
      <c r="P85" s="39"/>
      <c r="Q85" s="39"/>
      <c r="R85" s="39">
        <v>4239.8683074434002</v>
      </c>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row>
    <row r="86" spans="1:54">
      <c r="A86" s="38">
        <v>33328</v>
      </c>
      <c r="B86" s="39"/>
      <c r="C86" s="39">
        <v>204.20765625506499</v>
      </c>
      <c r="D86" s="39"/>
      <c r="E86" s="39"/>
      <c r="F86" s="39"/>
      <c r="G86" s="39"/>
      <c r="H86" s="39"/>
      <c r="I86" s="39">
        <v>1133.2697588901999</v>
      </c>
      <c r="J86" s="39"/>
      <c r="K86" s="39"/>
      <c r="L86" s="39"/>
      <c r="M86" s="39"/>
      <c r="N86" s="39"/>
      <c r="O86" s="39">
        <v>1323.9513187672201</v>
      </c>
      <c r="P86" s="39"/>
      <c r="Q86" s="39"/>
      <c r="R86" s="39">
        <v>4233.6219013963</v>
      </c>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row>
    <row r="87" spans="1:54">
      <c r="A87" s="38">
        <v>33358</v>
      </c>
      <c r="B87" s="39"/>
      <c r="C87" s="39">
        <v>202.333779604949</v>
      </c>
      <c r="D87" s="39"/>
      <c r="E87" s="39"/>
      <c r="F87" s="39"/>
      <c r="G87" s="39"/>
      <c r="H87" s="39"/>
      <c r="I87" s="39">
        <v>1118.33120137062</v>
      </c>
      <c r="J87" s="39"/>
      <c r="K87" s="39"/>
      <c r="L87" s="39"/>
      <c r="M87" s="39"/>
      <c r="N87" s="39"/>
      <c r="O87" s="39">
        <v>1300.3882241177901</v>
      </c>
      <c r="P87" s="39"/>
      <c r="Q87" s="39"/>
      <c r="R87" s="39">
        <v>4232.9507980201197</v>
      </c>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row>
    <row r="88" spans="1:54">
      <c r="A88" s="38">
        <v>33389</v>
      </c>
      <c r="B88" s="39"/>
      <c r="C88" s="39">
        <v>205.63568367017101</v>
      </c>
      <c r="D88" s="39"/>
      <c r="E88" s="39"/>
      <c r="F88" s="39"/>
      <c r="G88" s="39"/>
      <c r="H88" s="39"/>
      <c r="I88" s="39">
        <v>1126.21864861475</v>
      </c>
      <c r="J88" s="39"/>
      <c r="K88" s="39"/>
      <c r="L88" s="39"/>
      <c r="M88" s="39"/>
      <c r="N88" s="39"/>
      <c r="O88" s="39">
        <v>1348.27236801192</v>
      </c>
      <c r="P88" s="39"/>
      <c r="Q88" s="39"/>
      <c r="R88" s="39">
        <v>4240.97501584786</v>
      </c>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row>
    <row r="89" spans="1:54">
      <c r="A89" s="38">
        <v>33419</v>
      </c>
      <c r="B89" s="39"/>
      <c r="C89" s="39">
        <v>206.25130217113701</v>
      </c>
      <c r="D89" s="39"/>
      <c r="E89" s="39"/>
      <c r="F89" s="39"/>
      <c r="G89" s="39"/>
      <c r="H89" s="39"/>
      <c r="I89" s="39">
        <v>1177.0772141203399</v>
      </c>
      <c r="J89" s="39"/>
      <c r="K89" s="39"/>
      <c r="L89" s="39"/>
      <c r="M89" s="39"/>
      <c r="N89" s="39"/>
      <c r="O89" s="39">
        <v>1403.3508965180599</v>
      </c>
      <c r="P89" s="39"/>
      <c r="Q89" s="39"/>
      <c r="R89" s="39">
        <v>4226.4905388480602</v>
      </c>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row>
    <row r="90" spans="1:54">
      <c r="A90" s="38">
        <v>33450</v>
      </c>
      <c r="B90" s="39"/>
      <c r="C90" s="39">
        <v>212.21433320128901</v>
      </c>
      <c r="D90" s="39"/>
      <c r="E90" s="39"/>
      <c r="F90" s="39"/>
      <c r="G90" s="39"/>
      <c r="H90" s="39"/>
      <c r="I90" s="39">
        <v>1178.4749570398001</v>
      </c>
      <c r="J90" s="39"/>
      <c r="K90" s="39"/>
      <c r="L90" s="39"/>
      <c r="M90" s="39"/>
      <c r="N90" s="39"/>
      <c r="O90" s="39">
        <v>1394.53395499004</v>
      </c>
      <c r="P90" s="39"/>
      <c r="Q90" s="39"/>
      <c r="R90" s="39">
        <v>4241.2008760974604</v>
      </c>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row>
    <row r="91" spans="1:54">
      <c r="A91" s="38">
        <v>33481</v>
      </c>
      <c r="B91" s="39"/>
      <c r="C91" s="39">
        <v>202.22360173146501</v>
      </c>
      <c r="D91" s="39"/>
      <c r="E91" s="39"/>
      <c r="F91" s="39"/>
      <c r="G91" s="39"/>
      <c r="H91" s="39"/>
      <c r="I91" s="39">
        <v>1165.02568385055</v>
      </c>
      <c r="J91" s="39"/>
      <c r="K91" s="39"/>
      <c r="L91" s="39"/>
      <c r="M91" s="39"/>
      <c r="N91" s="39"/>
      <c r="O91" s="39">
        <v>1379.9893999583701</v>
      </c>
      <c r="P91" s="39"/>
      <c r="Q91" s="39"/>
      <c r="R91" s="39">
        <v>4261.5652229203397</v>
      </c>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row>
    <row r="92" spans="1:54">
      <c r="A92" s="38">
        <v>33511</v>
      </c>
      <c r="B92" s="39"/>
      <c r="C92" s="39">
        <v>197.51761062220501</v>
      </c>
      <c r="D92" s="39"/>
      <c r="E92" s="39"/>
      <c r="F92" s="39"/>
      <c r="G92" s="39"/>
      <c r="H92" s="39"/>
      <c r="I92" s="39">
        <v>1186.4194865714101</v>
      </c>
      <c r="J92" s="39"/>
      <c r="K92" s="39"/>
      <c r="L92" s="39"/>
      <c r="M92" s="39"/>
      <c r="N92" s="39"/>
      <c r="O92" s="39">
        <v>1403.98737318536</v>
      </c>
      <c r="P92" s="39"/>
      <c r="Q92" s="39"/>
      <c r="R92" s="39">
        <v>4238.4040190467204</v>
      </c>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row>
    <row r="93" spans="1:54">
      <c r="A93" s="38">
        <v>33542</v>
      </c>
      <c r="B93" s="39"/>
      <c r="C93" s="39">
        <v>205.06643492981601</v>
      </c>
      <c r="D93" s="39"/>
      <c r="E93" s="39"/>
      <c r="F93" s="39"/>
      <c r="G93" s="39"/>
      <c r="H93" s="39"/>
      <c r="I93" s="39">
        <v>1201.8789988936401</v>
      </c>
      <c r="J93" s="39"/>
      <c r="K93" s="39"/>
      <c r="L93" s="39"/>
      <c r="M93" s="39"/>
      <c r="N93" s="39"/>
      <c r="O93" s="39">
        <v>1419.20806335465</v>
      </c>
      <c r="P93" s="39"/>
      <c r="Q93" s="39"/>
      <c r="R93" s="39">
        <v>4282.3834797449499</v>
      </c>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row>
    <row r="94" spans="1:54">
      <c r="A94" s="38">
        <v>33572</v>
      </c>
      <c r="B94" s="39"/>
      <c r="C94" s="39">
        <v>208.03064062861301</v>
      </c>
      <c r="D94" s="39"/>
      <c r="E94" s="39"/>
      <c r="F94" s="39"/>
      <c r="G94" s="39"/>
      <c r="H94" s="39"/>
      <c r="I94" s="39">
        <v>1181.1970199733901</v>
      </c>
      <c r="J94" s="39"/>
      <c r="K94" s="39"/>
      <c r="L94" s="39"/>
      <c r="M94" s="39"/>
      <c r="N94" s="39"/>
      <c r="O94" s="39">
        <v>1378.57165356875</v>
      </c>
      <c r="P94" s="39"/>
      <c r="Q94" s="39"/>
      <c r="R94" s="39">
        <v>4268.9169330858003</v>
      </c>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row>
    <row r="95" spans="1:54">
      <c r="A95" s="38">
        <v>33603</v>
      </c>
      <c r="B95" s="39"/>
      <c r="C95" s="39">
        <v>240.98703836138901</v>
      </c>
      <c r="D95" s="39"/>
      <c r="E95" s="39"/>
      <c r="F95" s="39"/>
      <c r="G95" s="39"/>
      <c r="H95" s="39"/>
      <c r="I95" s="39">
        <v>1239.1652121376001</v>
      </c>
      <c r="J95" s="39"/>
      <c r="K95" s="39"/>
      <c r="L95" s="39"/>
      <c r="M95" s="39"/>
      <c r="N95" s="39"/>
      <c r="O95" s="39">
        <v>1456.8068249314099</v>
      </c>
      <c r="P95" s="39"/>
      <c r="Q95" s="39"/>
      <c r="R95" s="39">
        <v>4276.8403312530199</v>
      </c>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row>
    <row r="96" spans="1:54">
      <c r="A96" s="38">
        <v>33634</v>
      </c>
      <c r="B96" s="39"/>
      <c r="C96" s="39">
        <v>243.03313071615801</v>
      </c>
      <c r="D96" s="39"/>
      <c r="E96" s="39"/>
      <c r="F96" s="39"/>
      <c r="G96" s="39"/>
      <c r="H96" s="39"/>
      <c r="I96" s="39">
        <v>1238.7513908691601</v>
      </c>
      <c r="J96" s="39"/>
      <c r="K96" s="39"/>
      <c r="L96" s="39"/>
      <c r="M96" s="39"/>
      <c r="N96" s="39"/>
      <c r="O96" s="39">
        <v>1459.10207094217</v>
      </c>
      <c r="P96" s="39"/>
      <c r="Q96" s="39"/>
      <c r="R96" s="39">
        <v>4355.4487007346497</v>
      </c>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row>
    <row r="97" spans="1:54">
      <c r="A97" s="38">
        <v>33663</v>
      </c>
      <c r="B97" s="39"/>
      <c r="C97" s="39">
        <v>227.35540755417901</v>
      </c>
      <c r="D97" s="39"/>
      <c r="E97" s="39"/>
      <c r="F97" s="39"/>
      <c r="G97" s="39"/>
      <c r="H97" s="39"/>
      <c r="I97" s="39">
        <v>1246.3641374532899</v>
      </c>
      <c r="J97" s="39"/>
      <c r="K97" s="39"/>
      <c r="L97" s="39"/>
      <c r="M97" s="39"/>
      <c r="N97" s="39"/>
      <c r="O97" s="39">
        <v>1467.73486613779</v>
      </c>
      <c r="P97" s="39"/>
      <c r="Q97" s="39"/>
      <c r="R97" s="39">
        <v>4390.5350918746199</v>
      </c>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row>
    <row r="98" spans="1:54">
      <c r="A98" s="38">
        <v>33694</v>
      </c>
      <c r="B98" s="39"/>
      <c r="C98" s="39">
        <v>221.12139387040401</v>
      </c>
      <c r="D98" s="39"/>
      <c r="E98" s="39"/>
      <c r="F98" s="39"/>
      <c r="G98" s="39"/>
      <c r="H98" s="39"/>
      <c r="I98" s="39">
        <v>1238.69019486048</v>
      </c>
      <c r="J98" s="39"/>
      <c r="K98" s="39"/>
      <c r="L98" s="39"/>
      <c r="M98" s="39"/>
      <c r="N98" s="39"/>
      <c r="O98" s="39">
        <v>1451.58510003679</v>
      </c>
      <c r="P98" s="39"/>
      <c r="Q98" s="39"/>
      <c r="R98" s="39">
        <v>4406.97839859329</v>
      </c>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row>
    <row r="99" spans="1:54">
      <c r="A99" s="38">
        <v>33724</v>
      </c>
      <c r="B99" s="39"/>
      <c r="C99" s="39">
        <v>231.828993066224</v>
      </c>
      <c r="D99" s="39"/>
      <c r="E99" s="39"/>
      <c r="F99" s="39"/>
      <c r="G99" s="39"/>
      <c r="H99" s="39"/>
      <c r="I99" s="39">
        <v>1283.2746359733901</v>
      </c>
      <c r="J99" s="39"/>
      <c r="K99" s="39"/>
      <c r="L99" s="39"/>
      <c r="M99" s="39"/>
      <c r="N99" s="39"/>
      <c r="O99" s="39">
        <v>1504.76053050878</v>
      </c>
      <c r="P99" s="39"/>
      <c r="Q99" s="39"/>
      <c r="R99" s="39">
        <v>4409.6326520122202</v>
      </c>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row>
    <row r="100" spans="1:54">
      <c r="A100" s="38">
        <v>33755</v>
      </c>
      <c r="B100" s="39"/>
      <c r="C100" s="39">
        <v>221.55540908751399</v>
      </c>
      <c r="D100" s="39"/>
      <c r="E100" s="39"/>
      <c r="F100" s="39"/>
      <c r="G100" s="39"/>
      <c r="H100" s="39"/>
      <c r="I100" s="39">
        <v>1253.84344901334</v>
      </c>
      <c r="J100" s="39"/>
      <c r="K100" s="39"/>
      <c r="L100" s="39"/>
      <c r="M100" s="39"/>
      <c r="N100" s="39"/>
      <c r="O100" s="39">
        <v>1497.79985523858</v>
      </c>
      <c r="P100" s="39"/>
      <c r="Q100" s="39"/>
      <c r="R100" s="39">
        <v>4410.50537194963</v>
      </c>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row>
    <row r="101" spans="1:54">
      <c r="A101" s="38">
        <v>33785</v>
      </c>
      <c r="B101" s="39"/>
      <c r="C101" s="39">
        <v>243.07935821774501</v>
      </c>
      <c r="D101" s="39"/>
      <c r="E101" s="39"/>
      <c r="F101" s="39"/>
      <c r="G101" s="39"/>
      <c r="H101" s="39"/>
      <c r="I101" s="39">
        <v>1212.7501648156799</v>
      </c>
      <c r="J101" s="39"/>
      <c r="K101" s="39"/>
      <c r="L101" s="39"/>
      <c r="M101" s="39"/>
      <c r="N101" s="39"/>
      <c r="O101" s="39">
        <v>1465.87376837394</v>
      </c>
      <c r="P101" s="39"/>
      <c r="Q101" s="39"/>
      <c r="R101" s="39">
        <v>4399.5356453387903</v>
      </c>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row>
    <row r="102" spans="1:54">
      <c r="A102" s="38">
        <v>33816</v>
      </c>
      <c r="B102" s="39"/>
      <c r="C102" s="39">
        <v>221.75272992159</v>
      </c>
      <c r="D102" s="39"/>
      <c r="E102" s="39"/>
      <c r="F102" s="39"/>
      <c r="G102" s="39"/>
      <c r="H102" s="39"/>
      <c r="I102" s="39">
        <v>1248.5536094520101</v>
      </c>
      <c r="J102" s="39"/>
      <c r="K102" s="39"/>
      <c r="L102" s="39"/>
      <c r="M102" s="39"/>
      <c r="N102" s="39"/>
      <c r="O102" s="39">
        <v>1472.0124383243999</v>
      </c>
      <c r="P102" s="39"/>
      <c r="Q102" s="39"/>
      <c r="R102" s="39">
        <v>4458.7236593382504</v>
      </c>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row>
    <row r="103" spans="1:54">
      <c r="A103" s="38">
        <v>33847</v>
      </c>
      <c r="B103" s="39"/>
      <c r="C103" s="39">
        <v>228.465902701998</v>
      </c>
      <c r="D103" s="39"/>
      <c r="E103" s="39"/>
      <c r="F103" s="39"/>
      <c r="G103" s="39"/>
      <c r="H103" s="39"/>
      <c r="I103" s="39">
        <v>1309.96569111749</v>
      </c>
      <c r="J103" s="39"/>
      <c r="K103" s="39"/>
      <c r="L103" s="39"/>
      <c r="M103" s="39"/>
      <c r="N103" s="39"/>
      <c r="O103" s="39">
        <v>1545.5466015429299</v>
      </c>
      <c r="P103" s="39"/>
      <c r="Q103" s="39"/>
      <c r="R103" s="39">
        <v>4437.3941088368601</v>
      </c>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row>
    <row r="104" spans="1:54">
      <c r="A104" s="38">
        <v>33877</v>
      </c>
      <c r="B104" s="39"/>
      <c r="C104" s="39">
        <v>230.90377682416599</v>
      </c>
      <c r="D104" s="39"/>
      <c r="E104" s="39"/>
      <c r="F104" s="39"/>
      <c r="G104" s="39"/>
      <c r="H104" s="39"/>
      <c r="I104" s="39">
        <v>1281.6518654520401</v>
      </c>
      <c r="J104" s="39"/>
      <c r="K104" s="39"/>
      <c r="L104" s="39"/>
      <c r="M104" s="39"/>
      <c r="N104" s="39"/>
      <c r="O104" s="39">
        <v>1539.34329686366</v>
      </c>
      <c r="P104" s="39"/>
      <c r="Q104" s="39"/>
      <c r="R104" s="39">
        <v>4456.4380883292997</v>
      </c>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row>
    <row r="105" spans="1:54">
      <c r="A105" s="38">
        <v>33908</v>
      </c>
      <c r="B105" s="39"/>
      <c r="C105" s="39">
        <v>237.28622415894401</v>
      </c>
      <c r="D105" s="39"/>
      <c r="E105" s="39"/>
      <c r="F105" s="39"/>
      <c r="G105" s="39"/>
      <c r="H105" s="39"/>
      <c r="I105" s="39">
        <v>1317.5043556915</v>
      </c>
      <c r="J105" s="39"/>
      <c r="K105" s="39"/>
      <c r="L105" s="39"/>
      <c r="M105" s="39"/>
      <c r="N105" s="39"/>
      <c r="O105" s="39">
        <v>1557.5582966649399</v>
      </c>
      <c r="P105" s="39"/>
      <c r="Q105" s="39"/>
      <c r="R105" s="39">
        <v>4481.76622863385</v>
      </c>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row>
    <row r="106" spans="1:54">
      <c r="A106" s="38">
        <v>33938</v>
      </c>
      <c r="B106" s="39"/>
      <c r="C106" s="39">
        <v>252.69985827729201</v>
      </c>
      <c r="D106" s="39"/>
      <c r="E106" s="39"/>
      <c r="F106" s="39"/>
      <c r="G106" s="39"/>
      <c r="H106" s="39"/>
      <c r="I106" s="39">
        <v>1328.7658319526399</v>
      </c>
      <c r="J106" s="39"/>
      <c r="K106" s="39"/>
      <c r="L106" s="39"/>
      <c r="M106" s="39"/>
      <c r="N106" s="39"/>
      <c r="O106" s="39">
        <v>1573.32932026138</v>
      </c>
      <c r="P106" s="39"/>
      <c r="Q106" s="39"/>
      <c r="R106" s="39">
        <v>4487.9603893820804</v>
      </c>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row>
    <row r="107" spans="1:54">
      <c r="A107" s="38">
        <v>33969</v>
      </c>
      <c r="B107" s="39"/>
      <c r="C107" s="39">
        <v>235.184355102469</v>
      </c>
      <c r="D107" s="39"/>
      <c r="E107" s="39"/>
      <c r="F107" s="39"/>
      <c r="G107" s="39"/>
      <c r="H107" s="39"/>
      <c r="I107" s="39">
        <v>1285.12586942397</v>
      </c>
      <c r="J107" s="39"/>
      <c r="K107" s="39"/>
      <c r="L107" s="39"/>
      <c r="M107" s="39"/>
      <c r="N107" s="39"/>
      <c r="O107" s="39">
        <v>1502.7536693286199</v>
      </c>
      <c r="P107" s="39"/>
      <c r="Q107" s="39"/>
      <c r="R107" s="39">
        <v>4597.23032086496</v>
      </c>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row>
    <row r="108" spans="1:54">
      <c r="A108" s="38">
        <v>34000</v>
      </c>
      <c r="B108" s="39"/>
      <c r="C108" s="39">
        <v>236.528420281743</v>
      </c>
      <c r="D108" s="39"/>
      <c r="E108" s="39"/>
      <c r="F108" s="39"/>
      <c r="G108" s="39"/>
      <c r="H108" s="39"/>
      <c r="I108" s="39">
        <v>1308.4372287215799</v>
      </c>
      <c r="J108" s="39"/>
      <c r="K108" s="39"/>
      <c r="L108" s="39"/>
      <c r="M108" s="39"/>
      <c r="N108" s="39"/>
      <c r="O108" s="39">
        <v>1537.0825268169499</v>
      </c>
      <c r="P108" s="39"/>
      <c r="Q108" s="39"/>
      <c r="R108" s="39">
        <v>4559.9669665883202</v>
      </c>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row>
    <row r="109" spans="1:54">
      <c r="A109" s="38">
        <v>34028</v>
      </c>
      <c r="B109" s="39"/>
      <c r="C109" s="39">
        <v>241.47085739769</v>
      </c>
      <c r="D109" s="39"/>
      <c r="E109" s="39"/>
      <c r="F109" s="39"/>
      <c r="G109" s="39"/>
      <c r="H109" s="39"/>
      <c r="I109" s="39">
        <v>1325.2662174923601</v>
      </c>
      <c r="J109" s="39"/>
      <c r="K109" s="39"/>
      <c r="L109" s="39"/>
      <c r="M109" s="39"/>
      <c r="N109" s="39"/>
      <c r="O109" s="39">
        <v>1557.2960874458599</v>
      </c>
      <c r="P109" s="39"/>
      <c r="Q109" s="39"/>
      <c r="R109" s="39">
        <v>4562.4616443005098</v>
      </c>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row>
    <row r="110" spans="1:54">
      <c r="A110" s="38">
        <v>34059</v>
      </c>
      <c r="B110" s="39"/>
      <c r="C110" s="39">
        <v>240.65480415894999</v>
      </c>
      <c r="D110" s="39"/>
      <c r="E110" s="39"/>
      <c r="F110" s="39"/>
      <c r="G110" s="39"/>
      <c r="H110" s="39"/>
      <c r="I110" s="39">
        <v>1297.56290522524</v>
      </c>
      <c r="J110" s="39"/>
      <c r="K110" s="39"/>
      <c r="L110" s="39"/>
      <c r="M110" s="39"/>
      <c r="N110" s="39"/>
      <c r="O110" s="39">
        <v>1525.6612920611401</v>
      </c>
      <c r="P110" s="39"/>
      <c r="Q110" s="39"/>
      <c r="R110" s="39">
        <v>4641.01556955052</v>
      </c>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row>
    <row r="111" spans="1:54">
      <c r="A111" s="38">
        <v>34089</v>
      </c>
      <c r="B111" s="39"/>
      <c r="C111" s="39">
        <v>240.592911030365</v>
      </c>
      <c r="D111" s="39"/>
      <c r="E111" s="39"/>
      <c r="F111" s="39"/>
      <c r="G111" s="39"/>
      <c r="H111" s="39"/>
      <c r="I111" s="39">
        <v>1311.1215971814299</v>
      </c>
      <c r="J111" s="39"/>
      <c r="K111" s="39"/>
      <c r="L111" s="39"/>
      <c r="M111" s="39"/>
      <c r="N111" s="39"/>
      <c r="O111" s="39">
        <v>1548.5455730092799</v>
      </c>
      <c r="P111" s="39"/>
      <c r="Q111" s="39"/>
      <c r="R111" s="39">
        <v>4622.3415204839803</v>
      </c>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row>
    <row r="112" spans="1:54">
      <c r="A112" s="38">
        <v>34120</v>
      </c>
      <c r="B112" s="39"/>
      <c r="C112" s="39">
        <v>243.36803626824201</v>
      </c>
      <c r="D112" s="39"/>
      <c r="E112" s="39"/>
      <c r="F112" s="39"/>
      <c r="G112" s="39"/>
      <c r="H112" s="39"/>
      <c r="I112" s="39">
        <v>1377.4076433809</v>
      </c>
      <c r="J112" s="39"/>
      <c r="K112" s="39"/>
      <c r="L112" s="39"/>
      <c r="M112" s="39"/>
      <c r="N112" s="39"/>
      <c r="O112" s="39">
        <v>1631.2305242018599</v>
      </c>
      <c r="P112" s="39"/>
      <c r="Q112" s="39"/>
      <c r="R112" s="39">
        <v>4644.8439958546696</v>
      </c>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row>
    <row r="113" spans="1:54">
      <c r="A113" s="38">
        <v>34150</v>
      </c>
      <c r="B113" s="39"/>
      <c r="C113" s="39">
        <v>251.091957736334</v>
      </c>
      <c r="D113" s="39"/>
      <c r="E113" s="39"/>
      <c r="F113" s="39"/>
      <c r="G113" s="39"/>
      <c r="H113" s="39"/>
      <c r="I113" s="39">
        <v>1397.8452235386901</v>
      </c>
      <c r="J113" s="39"/>
      <c r="K113" s="39"/>
      <c r="L113" s="39"/>
      <c r="M113" s="39"/>
      <c r="N113" s="39"/>
      <c r="O113" s="39">
        <v>1659.18617570435</v>
      </c>
      <c r="P113" s="39"/>
      <c r="Q113" s="39"/>
      <c r="R113" s="39">
        <v>4741.1653768464103</v>
      </c>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row>
    <row r="114" spans="1:54">
      <c r="A114" s="38">
        <v>34181</v>
      </c>
      <c r="B114" s="39"/>
      <c r="C114" s="39">
        <v>264.58888522349997</v>
      </c>
      <c r="D114" s="39"/>
      <c r="E114" s="39"/>
      <c r="F114" s="39"/>
      <c r="G114" s="39"/>
      <c r="H114" s="39"/>
      <c r="I114" s="39">
        <v>1367.9274491731601</v>
      </c>
      <c r="J114" s="39"/>
      <c r="K114" s="39"/>
      <c r="L114" s="39"/>
      <c r="M114" s="39"/>
      <c r="N114" s="39"/>
      <c r="O114" s="39">
        <v>1641.35219330532</v>
      </c>
      <c r="P114" s="39"/>
      <c r="Q114" s="39"/>
      <c r="R114" s="39">
        <v>4700.7741254921202</v>
      </c>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row>
    <row r="115" spans="1:54">
      <c r="A115" s="38">
        <v>34212</v>
      </c>
      <c r="B115" s="39"/>
      <c r="C115" s="39">
        <v>261.80943323297601</v>
      </c>
      <c r="D115" s="39"/>
      <c r="E115" s="39"/>
      <c r="F115" s="39"/>
      <c r="G115" s="39"/>
      <c r="H115" s="39"/>
      <c r="I115" s="39">
        <v>1347.7653160950499</v>
      </c>
      <c r="J115" s="39"/>
      <c r="K115" s="39"/>
      <c r="L115" s="39"/>
      <c r="M115" s="39"/>
      <c r="N115" s="39"/>
      <c r="O115" s="39">
        <v>1621.67399884572</v>
      </c>
      <c r="P115" s="39"/>
      <c r="Q115" s="39"/>
      <c r="R115" s="39">
        <v>4702.8452983279003</v>
      </c>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row>
    <row r="116" spans="1:54">
      <c r="A116" s="38">
        <v>34242</v>
      </c>
      <c r="B116" s="39"/>
      <c r="C116" s="39">
        <v>274.179203175456</v>
      </c>
      <c r="D116" s="39"/>
      <c r="E116" s="39"/>
      <c r="F116" s="39"/>
      <c r="G116" s="39"/>
      <c r="H116" s="39"/>
      <c r="I116" s="39">
        <v>1292.44158813322</v>
      </c>
      <c r="J116" s="39"/>
      <c r="K116" s="39"/>
      <c r="L116" s="39"/>
      <c r="M116" s="39"/>
      <c r="N116" s="39"/>
      <c r="O116" s="39">
        <v>1580.4679996514701</v>
      </c>
      <c r="P116" s="39"/>
      <c r="Q116" s="39"/>
      <c r="R116" s="39">
        <v>4780.0636171454398</v>
      </c>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row>
    <row r="117" spans="1:54">
      <c r="A117" s="38">
        <v>34273</v>
      </c>
      <c r="B117" s="39"/>
      <c r="C117" s="39">
        <v>282.90810466956702</v>
      </c>
      <c r="D117" s="39"/>
      <c r="E117" s="39"/>
      <c r="F117" s="39"/>
      <c r="G117" s="39"/>
      <c r="H117" s="39"/>
      <c r="I117" s="39">
        <v>1368.2581322032299</v>
      </c>
      <c r="J117" s="39"/>
      <c r="K117" s="39"/>
      <c r="L117" s="39"/>
      <c r="M117" s="39"/>
      <c r="N117" s="39"/>
      <c r="O117" s="39">
        <v>1654.65062700767</v>
      </c>
      <c r="P117" s="39"/>
      <c r="Q117" s="39"/>
      <c r="R117" s="39">
        <v>4829.5303528264203</v>
      </c>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row>
    <row r="118" spans="1:54">
      <c r="A118" s="38">
        <v>34303</v>
      </c>
      <c r="B118" s="39"/>
      <c r="C118" s="39">
        <v>271.887574354717</v>
      </c>
      <c r="D118" s="39"/>
      <c r="E118" s="39"/>
      <c r="F118" s="39"/>
      <c r="G118" s="39"/>
      <c r="H118" s="39"/>
      <c r="I118" s="39">
        <v>1317.5753270217001</v>
      </c>
      <c r="J118" s="39"/>
      <c r="K118" s="39"/>
      <c r="L118" s="39"/>
      <c r="M118" s="39"/>
      <c r="N118" s="39"/>
      <c r="O118" s="39">
        <v>1590.4693720693499</v>
      </c>
      <c r="P118" s="39"/>
      <c r="Q118" s="39"/>
      <c r="R118" s="39">
        <v>4902.3062885321197</v>
      </c>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row>
    <row r="119" spans="1:54">
      <c r="A119" s="38">
        <v>34334</v>
      </c>
      <c r="B119" s="39"/>
      <c r="C119" s="39">
        <v>257.01534040492299</v>
      </c>
      <c r="D119" s="39"/>
      <c r="E119" s="39"/>
      <c r="F119" s="39"/>
      <c r="G119" s="39"/>
      <c r="H119" s="39"/>
      <c r="I119" s="39">
        <v>1328.72825199606</v>
      </c>
      <c r="J119" s="39"/>
      <c r="K119" s="39"/>
      <c r="L119" s="39"/>
      <c r="M119" s="39"/>
      <c r="N119" s="39"/>
      <c r="O119" s="39">
        <v>1555.4161430762999</v>
      </c>
      <c r="P119" s="39"/>
      <c r="Q119" s="39"/>
      <c r="R119" s="39">
        <v>4939.2090460669297</v>
      </c>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row>
    <row r="120" spans="1:54">
      <c r="A120" s="38">
        <v>34365</v>
      </c>
      <c r="B120" s="39"/>
      <c r="C120" s="39">
        <v>305.00687187986802</v>
      </c>
      <c r="D120" s="39"/>
      <c r="E120" s="39"/>
      <c r="F120" s="39"/>
      <c r="G120" s="39"/>
      <c r="H120" s="39"/>
      <c r="I120" s="39">
        <v>1404.4495237702799</v>
      </c>
      <c r="J120" s="39"/>
      <c r="K120" s="39"/>
      <c r="L120" s="39"/>
      <c r="M120" s="39"/>
      <c r="N120" s="39"/>
      <c r="O120" s="39">
        <v>1698.9318553135199</v>
      </c>
      <c r="P120" s="39"/>
      <c r="Q120" s="39"/>
      <c r="R120" s="39">
        <v>4988.1846368986899</v>
      </c>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row>
    <row r="121" spans="1:54">
      <c r="A121" s="38">
        <v>34393</v>
      </c>
      <c r="B121" s="39"/>
      <c r="C121" s="39">
        <v>309.83175233991602</v>
      </c>
      <c r="D121" s="39"/>
      <c r="E121" s="39"/>
      <c r="F121" s="39"/>
      <c r="G121" s="39"/>
      <c r="H121" s="39"/>
      <c r="I121" s="39">
        <v>1428.4205846299501</v>
      </c>
      <c r="J121" s="39"/>
      <c r="K121" s="39"/>
      <c r="L121" s="39"/>
      <c r="M121" s="39"/>
      <c r="N121" s="39"/>
      <c r="O121" s="39">
        <v>1732.84516305293</v>
      </c>
      <c r="P121" s="39"/>
      <c r="Q121" s="39"/>
      <c r="R121" s="39">
        <v>5016.6223978940598</v>
      </c>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row>
    <row r="122" spans="1:54">
      <c r="A122" s="38">
        <v>34424</v>
      </c>
      <c r="B122" s="39"/>
      <c r="C122" s="39">
        <v>313.707627019352</v>
      </c>
      <c r="D122" s="39"/>
      <c r="E122" s="39"/>
      <c r="F122" s="39"/>
      <c r="G122" s="39"/>
      <c r="H122" s="39"/>
      <c r="I122" s="39">
        <v>1471.9569242429</v>
      </c>
      <c r="J122" s="39"/>
      <c r="K122" s="39"/>
      <c r="L122" s="39"/>
      <c r="M122" s="39"/>
      <c r="N122" s="39"/>
      <c r="O122" s="39">
        <v>1793.6438944428401</v>
      </c>
      <c r="P122" s="39"/>
      <c r="Q122" s="39"/>
      <c r="R122" s="39">
        <v>5067.5125307276503</v>
      </c>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row>
    <row r="123" spans="1:54">
      <c r="A123" s="38">
        <v>34454</v>
      </c>
      <c r="B123" s="39"/>
      <c r="C123" s="39">
        <v>299.40950515785897</v>
      </c>
      <c r="D123" s="39"/>
      <c r="E123" s="39"/>
      <c r="F123" s="39"/>
      <c r="G123" s="39"/>
      <c r="H123" s="39"/>
      <c r="I123" s="39">
        <v>1458.3251913624399</v>
      </c>
      <c r="J123" s="39"/>
      <c r="K123" s="39"/>
      <c r="L123" s="39"/>
      <c r="M123" s="39"/>
      <c r="N123" s="39"/>
      <c r="O123" s="39">
        <v>1758.59606933704</v>
      </c>
      <c r="P123" s="39"/>
      <c r="Q123" s="39"/>
      <c r="R123" s="39">
        <v>5107.9130673066202</v>
      </c>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row>
    <row r="124" spans="1:54">
      <c r="A124" s="38">
        <v>34485</v>
      </c>
      <c r="B124" s="39">
        <v>1444.3481350971199</v>
      </c>
      <c r="C124" s="39">
        <v>330.17417609184798</v>
      </c>
      <c r="D124" s="39"/>
      <c r="E124" s="39"/>
      <c r="F124" s="39"/>
      <c r="G124" s="39"/>
      <c r="H124" s="39">
        <v>16583.601703267599</v>
      </c>
      <c r="I124" s="39">
        <v>1482.8088419964599</v>
      </c>
      <c r="J124" s="39"/>
      <c r="K124" s="39"/>
      <c r="L124" s="39"/>
      <c r="M124" s="39"/>
      <c r="N124" s="39">
        <v>18055.2135992937</v>
      </c>
      <c r="O124" s="39">
        <v>1819.96595490553</v>
      </c>
      <c r="P124" s="39">
        <v>1806.88117522372</v>
      </c>
      <c r="Q124" s="39"/>
      <c r="R124" s="39">
        <v>5153.5589969073199</v>
      </c>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row>
    <row r="125" spans="1:54">
      <c r="A125" s="38">
        <v>34515</v>
      </c>
      <c r="B125" s="39">
        <v>1462.9482520732699</v>
      </c>
      <c r="C125" s="39">
        <v>314.737425227134</v>
      </c>
      <c r="D125" s="39"/>
      <c r="E125" s="39"/>
      <c r="F125" s="39"/>
      <c r="G125" s="39"/>
      <c r="H125" s="39">
        <v>16754.709732818701</v>
      </c>
      <c r="I125" s="39">
        <v>1459.6687567936699</v>
      </c>
      <c r="J125" s="39"/>
      <c r="K125" s="39"/>
      <c r="L125" s="39"/>
      <c r="M125" s="39"/>
      <c r="N125" s="39">
        <v>18211.444470504601</v>
      </c>
      <c r="O125" s="39">
        <v>1773.9325915506199</v>
      </c>
      <c r="P125" s="39">
        <v>1833.93406726996</v>
      </c>
      <c r="Q125" s="39"/>
      <c r="R125" s="39">
        <v>5211.2404296261102</v>
      </c>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row>
    <row r="126" spans="1:54">
      <c r="A126" s="38">
        <v>34546</v>
      </c>
      <c r="B126" s="39">
        <v>1473.2952423977099</v>
      </c>
      <c r="C126" s="39">
        <v>321.25869454171902</v>
      </c>
      <c r="D126" s="39"/>
      <c r="E126" s="39"/>
      <c r="F126" s="39"/>
      <c r="G126" s="39"/>
      <c r="H126" s="39">
        <v>16564.192262586399</v>
      </c>
      <c r="I126" s="39">
        <v>1495.02858556556</v>
      </c>
      <c r="J126" s="39"/>
      <c r="K126" s="39"/>
      <c r="L126" s="39"/>
      <c r="M126" s="39"/>
      <c r="N126" s="39">
        <v>18030.812258776801</v>
      </c>
      <c r="O126" s="39">
        <v>1828.3680377717999</v>
      </c>
      <c r="P126" s="39">
        <v>1839.35394459655</v>
      </c>
      <c r="Q126" s="39"/>
      <c r="R126" s="39">
        <v>5186.1962598218797</v>
      </c>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row>
    <row r="127" spans="1:54">
      <c r="A127" s="38">
        <v>34577</v>
      </c>
      <c r="B127" s="39">
        <v>1489.2385682157001</v>
      </c>
      <c r="C127" s="39">
        <v>318.03679038621402</v>
      </c>
      <c r="D127" s="39"/>
      <c r="E127" s="39"/>
      <c r="F127" s="39"/>
      <c r="G127" s="39"/>
      <c r="H127" s="39">
        <v>16419.114050396802</v>
      </c>
      <c r="I127" s="39">
        <v>1483.51245358806</v>
      </c>
      <c r="J127" s="39"/>
      <c r="K127" s="39"/>
      <c r="L127" s="39"/>
      <c r="M127" s="39"/>
      <c r="N127" s="39">
        <v>17892.9724761375</v>
      </c>
      <c r="O127" s="39">
        <v>1798.81308277734</v>
      </c>
      <c r="P127" s="39">
        <v>1803.7122711168399</v>
      </c>
      <c r="Q127" s="39"/>
      <c r="R127" s="39">
        <v>5247.4601446324696</v>
      </c>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row>
    <row r="128" spans="1:54">
      <c r="A128" s="38">
        <v>34607</v>
      </c>
      <c r="B128" s="39">
        <v>1516.0473997454001</v>
      </c>
      <c r="C128" s="39">
        <v>319.87500990161197</v>
      </c>
      <c r="D128" s="39"/>
      <c r="E128" s="39"/>
      <c r="F128" s="39"/>
      <c r="G128" s="39"/>
      <c r="H128" s="39">
        <v>17400.405687785598</v>
      </c>
      <c r="I128" s="39">
        <v>1562.2926803285</v>
      </c>
      <c r="J128" s="39"/>
      <c r="K128" s="39"/>
      <c r="L128" s="39"/>
      <c r="M128" s="39"/>
      <c r="N128" s="39">
        <v>18932.4159342813</v>
      </c>
      <c r="O128" s="39">
        <v>1890.5080565542701</v>
      </c>
      <c r="P128" s="39">
        <v>1850.9794541241299</v>
      </c>
      <c r="Q128" s="39"/>
      <c r="R128" s="39">
        <v>5315.4112315969196</v>
      </c>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row>
    <row r="129" spans="1:54">
      <c r="A129" s="38">
        <v>34638</v>
      </c>
      <c r="B129" s="39">
        <v>1471.9933021103</v>
      </c>
      <c r="C129" s="39">
        <v>316.528969888603</v>
      </c>
      <c r="D129" s="39"/>
      <c r="E129" s="39"/>
      <c r="F129" s="39"/>
      <c r="G129" s="39"/>
      <c r="H129" s="39">
        <v>17448.967746725899</v>
      </c>
      <c r="I129" s="39">
        <v>1578.30607071502</v>
      </c>
      <c r="J129" s="39"/>
      <c r="K129" s="39"/>
      <c r="L129" s="39"/>
      <c r="M129" s="39"/>
      <c r="N129" s="39">
        <v>18930.060345615198</v>
      </c>
      <c r="O129" s="39">
        <v>1892.5469355099499</v>
      </c>
      <c r="P129" s="39">
        <v>1885.78184274407</v>
      </c>
      <c r="Q129" s="39"/>
      <c r="R129" s="39">
        <v>5347.3029247084996</v>
      </c>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row>
    <row r="130" spans="1:54">
      <c r="A130" s="38">
        <v>34668</v>
      </c>
      <c r="B130" s="39">
        <v>1554.9369641408</v>
      </c>
      <c r="C130" s="39">
        <v>319.17001584702399</v>
      </c>
      <c r="D130" s="39"/>
      <c r="E130" s="39"/>
      <c r="F130" s="39"/>
      <c r="G130" s="39"/>
      <c r="H130" s="39">
        <v>16491.364930051699</v>
      </c>
      <c r="I130" s="39">
        <v>1500.83938022092</v>
      </c>
      <c r="J130" s="39"/>
      <c r="K130" s="39"/>
      <c r="L130" s="39"/>
      <c r="M130" s="39"/>
      <c r="N130" s="39">
        <v>18026.529931666199</v>
      </c>
      <c r="O130" s="39">
        <v>1831.8909076549</v>
      </c>
      <c r="P130" s="39">
        <v>1922.45327356844</v>
      </c>
      <c r="Q130" s="39"/>
      <c r="R130" s="39">
        <v>5386.7291102252702</v>
      </c>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row>
    <row r="131" spans="1:54">
      <c r="A131" s="38">
        <v>34699</v>
      </c>
      <c r="B131" s="39">
        <v>1559.6242649717999</v>
      </c>
      <c r="C131" s="39">
        <v>334.042325560238</v>
      </c>
      <c r="D131" s="39"/>
      <c r="E131" s="39"/>
      <c r="F131" s="39"/>
      <c r="G131" s="39"/>
      <c r="H131" s="39">
        <v>17963.0879009124</v>
      </c>
      <c r="I131" s="39">
        <v>1749.7663355156201</v>
      </c>
      <c r="J131" s="39"/>
      <c r="K131" s="39"/>
      <c r="L131" s="39"/>
      <c r="M131" s="39"/>
      <c r="N131" s="39">
        <v>19539.809195859401</v>
      </c>
      <c r="O131" s="39">
        <v>2062.1399685305601</v>
      </c>
      <c r="P131" s="39">
        <v>1951.0699711018699</v>
      </c>
      <c r="Q131" s="39"/>
      <c r="R131" s="39">
        <v>5487.12537691528</v>
      </c>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row>
    <row r="132" spans="1:54">
      <c r="A132" s="38">
        <v>34730</v>
      </c>
      <c r="B132" s="39">
        <v>1571.85218074574</v>
      </c>
      <c r="C132" s="39">
        <v>335.400504067089</v>
      </c>
      <c r="D132" s="39"/>
      <c r="E132" s="39"/>
      <c r="F132" s="39"/>
      <c r="G132" s="39"/>
      <c r="H132" s="39">
        <v>17641.761736148499</v>
      </c>
      <c r="I132" s="39">
        <v>1585.63535592167</v>
      </c>
      <c r="J132" s="39"/>
      <c r="K132" s="39"/>
      <c r="L132" s="39"/>
      <c r="M132" s="39"/>
      <c r="N132" s="39">
        <v>19217.750793643099</v>
      </c>
      <c r="O132" s="39">
        <v>1923.94328904956</v>
      </c>
      <c r="P132" s="39">
        <v>1967.15882674616</v>
      </c>
      <c r="Q132" s="39"/>
      <c r="R132" s="39">
        <v>5464.5423861095296</v>
      </c>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row>
    <row r="133" spans="1:54">
      <c r="A133" s="38">
        <v>34758</v>
      </c>
      <c r="B133" s="39">
        <v>1601.61953049352</v>
      </c>
      <c r="C133" s="39">
        <v>339.422076504948</v>
      </c>
      <c r="D133" s="39"/>
      <c r="E133" s="39"/>
      <c r="F133" s="39"/>
      <c r="G133" s="39"/>
      <c r="H133" s="39">
        <v>17533.632611610799</v>
      </c>
      <c r="I133" s="39">
        <v>1588.11466840154</v>
      </c>
      <c r="J133" s="39"/>
      <c r="K133" s="39"/>
      <c r="L133" s="39"/>
      <c r="M133" s="39"/>
      <c r="N133" s="39">
        <v>19135.003076895198</v>
      </c>
      <c r="O133" s="39">
        <v>1924.4913124721099</v>
      </c>
      <c r="P133" s="39">
        <v>1974.69278369362</v>
      </c>
      <c r="Q133" s="39"/>
      <c r="R133" s="39">
        <v>5537.2253708512399</v>
      </c>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row>
    <row r="134" spans="1:54">
      <c r="A134" s="38">
        <v>34789</v>
      </c>
      <c r="B134" s="39">
        <v>1619.1510824485299</v>
      </c>
      <c r="C134" s="39">
        <v>344.69691172075699</v>
      </c>
      <c r="D134" s="39"/>
      <c r="E134" s="39"/>
      <c r="F134" s="39"/>
      <c r="G134" s="39"/>
      <c r="H134" s="39">
        <v>17599.5474249574</v>
      </c>
      <c r="I134" s="39">
        <v>1599.5976299282499</v>
      </c>
      <c r="J134" s="39"/>
      <c r="K134" s="39"/>
      <c r="L134" s="39"/>
      <c r="M134" s="39"/>
      <c r="N134" s="39">
        <v>19199.586702873901</v>
      </c>
      <c r="O134" s="39">
        <v>1936.0661793076999</v>
      </c>
      <c r="P134" s="39">
        <v>1978.84405212263</v>
      </c>
      <c r="Q134" s="39"/>
      <c r="R134" s="39">
        <v>5591.5147813937701</v>
      </c>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row>
    <row r="135" spans="1:54">
      <c r="A135" s="38">
        <v>34819</v>
      </c>
      <c r="B135" s="39">
        <v>1651.2846838440901</v>
      </c>
      <c r="C135" s="39">
        <v>351.84046048345101</v>
      </c>
      <c r="D135" s="39"/>
      <c r="E135" s="39"/>
      <c r="F135" s="39"/>
      <c r="G135" s="39"/>
      <c r="H135" s="39">
        <v>18217.721572195798</v>
      </c>
      <c r="I135" s="39">
        <v>1654.78659858539</v>
      </c>
      <c r="J135" s="39"/>
      <c r="K135" s="39"/>
      <c r="L135" s="39"/>
      <c r="M135" s="39"/>
      <c r="N135" s="39">
        <v>19874.933206795798</v>
      </c>
      <c r="O135" s="39">
        <v>2018.47979756992</v>
      </c>
      <c r="P135" s="39">
        <v>1977.8730696959201</v>
      </c>
      <c r="Q135" s="39"/>
      <c r="R135" s="39">
        <v>5675.3419945379001</v>
      </c>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row>
    <row r="136" spans="1:54">
      <c r="A136" s="38">
        <v>34850</v>
      </c>
      <c r="B136" s="39">
        <v>1661.08161230787</v>
      </c>
      <c r="C136" s="39">
        <v>355.41769037241602</v>
      </c>
      <c r="D136" s="39"/>
      <c r="E136" s="39"/>
      <c r="F136" s="39"/>
      <c r="G136" s="39"/>
      <c r="H136" s="39">
        <v>18056.579985505399</v>
      </c>
      <c r="I136" s="39">
        <v>1622.72979038727</v>
      </c>
      <c r="J136" s="39"/>
      <c r="K136" s="39"/>
      <c r="L136" s="39"/>
      <c r="M136" s="39"/>
      <c r="N136" s="39">
        <v>19733.4632700886</v>
      </c>
      <c r="O136" s="39">
        <v>1970.60850272332</v>
      </c>
      <c r="P136" s="39">
        <v>2046.8109462387799</v>
      </c>
      <c r="Q136" s="39"/>
      <c r="R136" s="39">
        <v>5766.5050287471504</v>
      </c>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row>
    <row r="137" spans="1:54">
      <c r="A137" s="38">
        <v>34880</v>
      </c>
      <c r="B137" s="39">
        <v>1718.99549345677</v>
      </c>
      <c r="C137" s="39">
        <v>373.17308121240501</v>
      </c>
      <c r="D137" s="39"/>
      <c r="E137" s="39"/>
      <c r="F137" s="39"/>
      <c r="G137" s="39"/>
      <c r="H137" s="39">
        <v>18383.767521577101</v>
      </c>
      <c r="I137" s="39">
        <v>1701.0455186480999</v>
      </c>
      <c r="J137" s="39"/>
      <c r="K137" s="39"/>
      <c r="L137" s="39"/>
      <c r="M137" s="39"/>
      <c r="N137" s="39">
        <v>20095.221412859701</v>
      </c>
      <c r="O137" s="39">
        <v>2072.0496240534098</v>
      </c>
      <c r="P137" s="39">
        <v>2092.9475659355899</v>
      </c>
      <c r="Q137" s="39"/>
      <c r="R137" s="39">
        <v>5816.7277896607902</v>
      </c>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row>
    <row r="138" spans="1:54">
      <c r="A138" s="38">
        <v>34911</v>
      </c>
      <c r="B138" s="39">
        <v>1774.41591219472</v>
      </c>
      <c r="C138" s="39">
        <v>394.09736520883303</v>
      </c>
      <c r="D138" s="39"/>
      <c r="E138" s="39"/>
      <c r="F138" s="39"/>
      <c r="G138" s="39"/>
      <c r="H138" s="39">
        <v>19076.680599097399</v>
      </c>
      <c r="I138" s="39">
        <v>1790.8345627010599</v>
      </c>
      <c r="J138" s="39"/>
      <c r="K138" s="39"/>
      <c r="L138" s="39"/>
      <c r="M138" s="39"/>
      <c r="N138" s="39">
        <v>20865.3791672835</v>
      </c>
      <c r="O138" s="39">
        <v>2187.9785433552902</v>
      </c>
      <c r="P138" s="39">
        <v>2123.3015108140899</v>
      </c>
      <c r="Q138" s="39"/>
      <c r="R138" s="39">
        <v>5918.2661273090798</v>
      </c>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row>
    <row r="139" spans="1:54">
      <c r="A139" s="38">
        <v>34942</v>
      </c>
      <c r="B139" s="39">
        <v>1814.9275496352</v>
      </c>
      <c r="C139" s="39">
        <v>378.39719082126902</v>
      </c>
      <c r="D139" s="39"/>
      <c r="E139" s="39"/>
      <c r="F139" s="39"/>
      <c r="G139" s="39"/>
      <c r="H139" s="39">
        <v>19200.126494220702</v>
      </c>
      <c r="I139" s="39">
        <v>1707.67797324772</v>
      </c>
      <c r="J139" s="39"/>
      <c r="K139" s="39"/>
      <c r="L139" s="39"/>
      <c r="M139" s="39"/>
      <c r="N139" s="39">
        <v>20997.786242808299</v>
      </c>
      <c r="O139" s="39">
        <v>2097.7003791493698</v>
      </c>
      <c r="P139" s="39">
        <v>2133.48228185772</v>
      </c>
      <c r="Q139" s="39"/>
      <c r="R139" s="39">
        <v>6026.8638055249203</v>
      </c>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row>
    <row r="140" spans="1:54">
      <c r="A140" s="38">
        <v>34972</v>
      </c>
      <c r="B140" s="39">
        <v>1864.1444907294599</v>
      </c>
      <c r="C140" s="39">
        <v>397.00800507062598</v>
      </c>
      <c r="D140" s="39"/>
      <c r="E140" s="39"/>
      <c r="F140" s="39"/>
      <c r="G140" s="39"/>
      <c r="H140" s="39">
        <v>19136.702440467801</v>
      </c>
      <c r="I140" s="39">
        <v>1781.72979496738</v>
      </c>
      <c r="J140" s="39"/>
      <c r="K140" s="39"/>
      <c r="L140" s="39"/>
      <c r="M140" s="39"/>
      <c r="N140" s="39">
        <v>21022.521647522499</v>
      </c>
      <c r="O140" s="39">
        <v>2184.6491112641002</v>
      </c>
      <c r="P140" s="39">
        <v>2169.8448824965499</v>
      </c>
      <c r="Q140" s="39"/>
      <c r="R140" s="39">
        <v>6098.827189392</v>
      </c>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row>
    <row r="141" spans="1:54">
      <c r="A141" s="38">
        <v>35003</v>
      </c>
      <c r="B141" s="39">
        <v>1882.91500624124</v>
      </c>
      <c r="C141" s="39">
        <v>399.35013536183197</v>
      </c>
      <c r="D141" s="39"/>
      <c r="E141" s="39"/>
      <c r="F141" s="39"/>
      <c r="G141" s="39"/>
      <c r="H141" s="39">
        <v>18901.599730279198</v>
      </c>
      <c r="I141" s="39">
        <v>1774.40233567512</v>
      </c>
      <c r="J141" s="39"/>
      <c r="K141" s="39"/>
      <c r="L141" s="39"/>
      <c r="M141" s="39"/>
      <c r="N141" s="39">
        <v>20798.692904094001</v>
      </c>
      <c r="O141" s="39">
        <v>2180.99617395006</v>
      </c>
      <c r="P141" s="39">
        <v>2184.71045199132</v>
      </c>
      <c r="Q141" s="39"/>
      <c r="R141" s="39">
        <v>6172.8453119399301</v>
      </c>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row>
    <row r="142" spans="1:54">
      <c r="A142" s="38">
        <v>35033</v>
      </c>
      <c r="B142" s="39">
        <v>1931.13128732274</v>
      </c>
      <c r="C142" s="39">
        <v>409.026603629384</v>
      </c>
      <c r="D142" s="39"/>
      <c r="E142" s="39"/>
      <c r="F142" s="39"/>
      <c r="G142" s="39"/>
      <c r="H142" s="39">
        <v>19371.122871778702</v>
      </c>
      <c r="I142" s="39">
        <v>1782.9816634925</v>
      </c>
      <c r="J142" s="39"/>
      <c r="K142" s="39"/>
      <c r="L142" s="39"/>
      <c r="M142" s="39"/>
      <c r="N142" s="39">
        <v>21290.559648125502</v>
      </c>
      <c r="O142" s="39">
        <v>2194.4280224541699</v>
      </c>
      <c r="P142" s="39">
        <v>2202.6799213913901</v>
      </c>
      <c r="Q142" s="39"/>
      <c r="R142" s="39">
        <v>6315.3781072726697</v>
      </c>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row>
    <row r="143" spans="1:54">
      <c r="A143" s="38">
        <v>35064</v>
      </c>
      <c r="B143" s="39">
        <v>1964.1138646192601</v>
      </c>
      <c r="C143" s="39">
        <v>422.64246452519899</v>
      </c>
      <c r="D143" s="39"/>
      <c r="E143" s="39"/>
      <c r="F143" s="39"/>
      <c r="G143" s="39"/>
      <c r="H143" s="39">
        <v>20238.328131063601</v>
      </c>
      <c r="I143" s="39">
        <v>2026.9795729344401</v>
      </c>
      <c r="J143" s="39"/>
      <c r="K143" s="39"/>
      <c r="L143" s="39"/>
      <c r="M143" s="39"/>
      <c r="N143" s="39">
        <v>22183.308534792901</v>
      </c>
      <c r="O143" s="39">
        <v>2437.3287345009799</v>
      </c>
      <c r="P143" s="39">
        <v>2244.8794650374298</v>
      </c>
      <c r="Q143" s="39"/>
      <c r="R143" s="39">
        <v>6434.4744357401296</v>
      </c>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row>
    <row r="144" spans="1:54">
      <c r="A144" s="38">
        <v>35095</v>
      </c>
      <c r="B144" s="39">
        <v>2015.78960181299</v>
      </c>
      <c r="C144" s="39">
        <v>435.97159742701399</v>
      </c>
      <c r="D144" s="39"/>
      <c r="E144" s="39"/>
      <c r="F144" s="39"/>
      <c r="G144" s="39"/>
      <c r="H144" s="39">
        <v>20101.266504669999</v>
      </c>
      <c r="I144" s="39">
        <v>1839.5235179246299</v>
      </c>
      <c r="J144" s="39"/>
      <c r="K144" s="39"/>
      <c r="L144" s="39"/>
      <c r="M144" s="39"/>
      <c r="N144" s="39">
        <v>22099.0385910564</v>
      </c>
      <c r="O144" s="39">
        <v>2265.3961447762199</v>
      </c>
      <c r="P144" s="39">
        <v>2308.8576721269301</v>
      </c>
      <c r="Q144" s="39"/>
      <c r="R144" s="39">
        <v>6545.72825281117</v>
      </c>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row>
    <row r="145" spans="1:54">
      <c r="A145" s="38">
        <v>35124</v>
      </c>
      <c r="B145" s="39">
        <v>2020.0570992939399</v>
      </c>
      <c r="C145" s="39">
        <v>437.15438923919498</v>
      </c>
      <c r="D145" s="39"/>
      <c r="E145" s="39"/>
      <c r="F145" s="39"/>
      <c r="G145" s="39"/>
      <c r="H145" s="39">
        <v>20300.018017915001</v>
      </c>
      <c r="I145" s="39">
        <v>1892.23786651469</v>
      </c>
      <c r="J145" s="39"/>
      <c r="K145" s="39"/>
      <c r="L145" s="39"/>
      <c r="M145" s="39"/>
      <c r="N145" s="39">
        <v>22333.2311053296</v>
      </c>
      <c r="O145" s="39">
        <v>2331.8935863188099</v>
      </c>
      <c r="P145" s="39">
        <v>2373.9103341166001</v>
      </c>
      <c r="Q145" s="39"/>
      <c r="R145" s="39">
        <v>6626.0563385325304</v>
      </c>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row>
    <row r="146" spans="1:54">
      <c r="A146" s="38">
        <v>35155</v>
      </c>
      <c r="B146" s="39">
        <v>2060.8187685643502</v>
      </c>
      <c r="C146" s="39">
        <v>442.86663374194899</v>
      </c>
      <c r="D146" s="39"/>
      <c r="E146" s="39"/>
      <c r="F146" s="39"/>
      <c r="G146" s="39"/>
      <c r="H146" s="39">
        <v>20201.736249201102</v>
      </c>
      <c r="I146" s="39">
        <v>1934.3717373412401</v>
      </c>
      <c r="J146" s="39"/>
      <c r="K146" s="39"/>
      <c r="L146" s="39"/>
      <c r="M146" s="39"/>
      <c r="N146" s="39">
        <v>22243.0761934246</v>
      </c>
      <c r="O146" s="39">
        <v>2387.1613643175301</v>
      </c>
      <c r="P146" s="39">
        <v>2331.1054764935602</v>
      </c>
      <c r="Q146" s="39"/>
      <c r="R146" s="39">
        <v>6670.0631706985096</v>
      </c>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row>
    <row r="147" spans="1:54">
      <c r="A147" s="38">
        <v>35185</v>
      </c>
      <c r="B147" s="39">
        <v>2034.75964274073</v>
      </c>
      <c r="C147" s="39">
        <v>445.90921295404002</v>
      </c>
      <c r="D147" s="39"/>
      <c r="E147" s="39"/>
      <c r="F147" s="39"/>
      <c r="G147" s="39"/>
      <c r="H147" s="39">
        <v>20133.297893563398</v>
      </c>
      <c r="I147" s="39">
        <v>1934.3649651984199</v>
      </c>
      <c r="J147" s="39"/>
      <c r="K147" s="39"/>
      <c r="L147" s="39"/>
      <c r="M147" s="39"/>
      <c r="N147" s="39">
        <v>22177.244825440099</v>
      </c>
      <c r="O147" s="39">
        <v>2372.6382436522499</v>
      </c>
      <c r="P147" s="39">
        <v>2354.3931543548101</v>
      </c>
      <c r="Q147" s="39"/>
      <c r="R147" s="39">
        <v>6772.4350788682204</v>
      </c>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row>
    <row r="148" spans="1:54">
      <c r="A148" s="38">
        <v>35216</v>
      </c>
      <c r="B148" s="39">
        <v>2097.5465811558001</v>
      </c>
      <c r="C148" s="39">
        <v>439.84716914831603</v>
      </c>
      <c r="D148" s="39"/>
      <c r="E148" s="39"/>
      <c r="F148" s="39"/>
      <c r="G148" s="39"/>
      <c r="H148" s="39">
        <v>20589.9661187376</v>
      </c>
      <c r="I148" s="39">
        <v>1878.54730292976</v>
      </c>
      <c r="J148" s="39"/>
      <c r="K148" s="39"/>
      <c r="L148" s="39"/>
      <c r="M148" s="39"/>
      <c r="N148" s="39">
        <v>22695.874218316701</v>
      </c>
      <c r="O148" s="39">
        <v>2307.4766410667198</v>
      </c>
      <c r="P148" s="39">
        <v>2397.3252648370599</v>
      </c>
      <c r="Q148" s="39"/>
      <c r="R148" s="39">
        <v>6852.9191908970797</v>
      </c>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row>
    <row r="149" spans="1:54">
      <c r="A149" s="38">
        <v>35246</v>
      </c>
      <c r="B149" s="39">
        <v>2115.22463645791</v>
      </c>
      <c r="C149" s="39">
        <v>454.01494987117098</v>
      </c>
      <c r="D149" s="39"/>
      <c r="E149" s="39"/>
      <c r="F149" s="39"/>
      <c r="G149" s="39"/>
      <c r="H149" s="39">
        <v>20839.496650602701</v>
      </c>
      <c r="I149" s="39">
        <v>1952.2984397703599</v>
      </c>
      <c r="J149" s="39"/>
      <c r="K149" s="39"/>
      <c r="L149" s="39"/>
      <c r="M149" s="39"/>
      <c r="N149" s="39">
        <v>22979.666838794299</v>
      </c>
      <c r="O149" s="39">
        <v>2423.0758055821402</v>
      </c>
      <c r="P149" s="39">
        <v>2409.5792285995799</v>
      </c>
      <c r="Q149" s="39"/>
      <c r="R149" s="39">
        <v>6937.9598524995699</v>
      </c>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row>
    <row r="150" spans="1:54">
      <c r="A150" s="38">
        <v>35277</v>
      </c>
      <c r="B150" s="39">
        <v>2119.8090469532099</v>
      </c>
      <c r="C150" s="39">
        <v>447.0406131817</v>
      </c>
      <c r="D150" s="39"/>
      <c r="E150" s="39"/>
      <c r="F150" s="39"/>
      <c r="G150" s="39"/>
      <c r="H150" s="39">
        <v>20989.8493702499</v>
      </c>
      <c r="I150" s="39">
        <v>1977.2794179781699</v>
      </c>
      <c r="J150" s="39"/>
      <c r="K150" s="39"/>
      <c r="L150" s="39"/>
      <c r="M150" s="39"/>
      <c r="N150" s="39">
        <v>23104.3078494396</v>
      </c>
      <c r="O150" s="39">
        <v>2417.2416428886399</v>
      </c>
      <c r="P150" s="39">
        <v>2441.7203398581401</v>
      </c>
      <c r="Q150" s="39"/>
      <c r="R150" s="39">
        <v>7071.1807571570098</v>
      </c>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row>
    <row r="151" spans="1:54">
      <c r="A151" s="38">
        <v>35308</v>
      </c>
      <c r="B151" s="39">
        <v>2170.29027186038</v>
      </c>
      <c r="C151" s="39">
        <v>458.07321587606998</v>
      </c>
      <c r="D151" s="39"/>
      <c r="E151" s="39"/>
      <c r="F151" s="39"/>
      <c r="G151" s="39"/>
      <c r="H151" s="39">
        <v>21151.264838067</v>
      </c>
      <c r="I151" s="39">
        <v>2006.85237520245</v>
      </c>
      <c r="J151" s="39"/>
      <c r="K151" s="39"/>
      <c r="L151" s="39"/>
      <c r="M151" s="39"/>
      <c r="N151" s="39">
        <v>23324.196512560899</v>
      </c>
      <c r="O151" s="39">
        <v>2465.1297099202202</v>
      </c>
      <c r="P151" s="39">
        <v>2496.5168125431801</v>
      </c>
      <c r="Q151" s="39"/>
      <c r="R151" s="39">
        <v>7081.9741886208503</v>
      </c>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row>
    <row r="152" spans="1:54">
      <c r="A152" s="38">
        <v>35338</v>
      </c>
      <c r="B152" s="39">
        <v>2134.2512818458499</v>
      </c>
      <c r="C152" s="39">
        <v>456.72757312895499</v>
      </c>
      <c r="D152" s="39"/>
      <c r="E152" s="39"/>
      <c r="F152" s="39"/>
      <c r="G152" s="39"/>
      <c r="H152" s="39">
        <v>21519.3700746016</v>
      </c>
      <c r="I152" s="39">
        <v>2053.1079166623499</v>
      </c>
      <c r="J152" s="39"/>
      <c r="K152" s="39"/>
      <c r="L152" s="39"/>
      <c r="M152" s="39"/>
      <c r="N152" s="39">
        <v>23706.877616422698</v>
      </c>
      <c r="O152" s="39">
        <v>2508.2206963010499</v>
      </c>
      <c r="P152" s="39">
        <v>2506.2522658832199</v>
      </c>
      <c r="Q152" s="39"/>
      <c r="R152" s="39">
        <v>7149.1756578181303</v>
      </c>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row>
    <row r="153" spans="1:54">
      <c r="A153" s="38">
        <v>35369</v>
      </c>
      <c r="B153" s="39">
        <v>2175.89497390318</v>
      </c>
      <c r="C153" s="39">
        <v>442.59787578727702</v>
      </c>
      <c r="D153" s="39"/>
      <c r="E153" s="39"/>
      <c r="F153" s="39"/>
      <c r="G153" s="39"/>
      <c r="H153" s="39">
        <v>22362.3677215428</v>
      </c>
      <c r="I153" s="39">
        <v>2007.5070021526799</v>
      </c>
      <c r="J153" s="39"/>
      <c r="K153" s="39"/>
      <c r="L153" s="39"/>
      <c r="M153" s="39"/>
      <c r="N153" s="39">
        <v>24532.2737669161</v>
      </c>
      <c r="O153" s="39">
        <v>2463.17927982738</v>
      </c>
      <c r="P153" s="39">
        <v>2559.6732854165198</v>
      </c>
      <c r="Q153" s="39"/>
      <c r="R153" s="39">
        <v>7243.0486069375502</v>
      </c>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row>
    <row r="154" spans="1:54">
      <c r="A154" s="38">
        <v>35399</v>
      </c>
      <c r="B154" s="39">
        <v>2175.96609171708</v>
      </c>
      <c r="C154" s="39">
        <v>467.31904343452101</v>
      </c>
      <c r="D154" s="39"/>
      <c r="E154" s="39"/>
      <c r="F154" s="39"/>
      <c r="G154" s="39"/>
      <c r="H154" s="39">
        <v>22756.959975144298</v>
      </c>
      <c r="I154" s="39">
        <v>2089.7372499275002</v>
      </c>
      <c r="J154" s="39"/>
      <c r="K154" s="39"/>
      <c r="L154" s="39"/>
      <c r="M154" s="39"/>
      <c r="N154" s="39">
        <v>24923.095545173601</v>
      </c>
      <c r="O154" s="39">
        <v>2557.73634330297</v>
      </c>
      <c r="P154" s="39">
        <v>2608.6216666800801</v>
      </c>
      <c r="Q154" s="39"/>
      <c r="R154" s="39">
        <v>7270.09278157054</v>
      </c>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row>
    <row r="155" spans="1:54">
      <c r="A155" s="38">
        <v>35430</v>
      </c>
      <c r="B155" s="39">
        <v>2209.6594454803899</v>
      </c>
      <c r="C155" s="39">
        <v>479.54712280516799</v>
      </c>
      <c r="D155" s="39"/>
      <c r="E155" s="39"/>
      <c r="F155" s="39"/>
      <c r="G155" s="39"/>
      <c r="H155" s="39">
        <v>22772.475654761001</v>
      </c>
      <c r="I155" s="39">
        <v>2341.4807095277902</v>
      </c>
      <c r="J155" s="39"/>
      <c r="K155" s="39"/>
      <c r="L155" s="39"/>
      <c r="M155" s="39"/>
      <c r="N155" s="39">
        <v>24950.185473478399</v>
      </c>
      <c r="O155" s="39">
        <v>2820.1259705770499</v>
      </c>
      <c r="P155" s="39">
        <v>2619.2347706463502</v>
      </c>
      <c r="Q155" s="39"/>
      <c r="R155" s="39">
        <v>7402.9685709034302</v>
      </c>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row>
    <row r="156" spans="1:54">
      <c r="A156" s="38">
        <v>35461</v>
      </c>
      <c r="B156" s="39">
        <v>2218.1765126721202</v>
      </c>
      <c r="C156" s="39">
        <v>467.768761586712</v>
      </c>
      <c r="D156" s="39"/>
      <c r="E156" s="39"/>
      <c r="F156" s="39"/>
      <c r="G156" s="39"/>
      <c r="H156" s="39">
        <v>22524.637945530401</v>
      </c>
      <c r="I156" s="39">
        <v>2099.5249420964901</v>
      </c>
      <c r="J156" s="39"/>
      <c r="K156" s="39"/>
      <c r="L156" s="39"/>
      <c r="M156" s="39"/>
      <c r="N156" s="39">
        <v>24713.036983803398</v>
      </c>
      <c r="O156" s="39">
        <v>2557.0559830215202</v>
      </c>
      <c r="P156" s="39">
        <v>2670.50307658364</v>
      </c>
      <c r="Q156" s="39"/>
      <c r="R156" s="39">
        <v>7443.7071259496197</v>
      </c>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row>
    <row r="157" spans="1:54">
      <c r="A157" s="38">
        <v>35489</v>
      </c>
      <c r="B157" s="39">
        <v>2250.58734977927</v>
      </c>
      <c r="C157" s="39">
        <v>494.18159669345499</v>
      </c>
      <c r="D157" s="39"/>
      <c r="E157" s="39"/>
      <c r="F157" s="39"/>
      <c r="G157" s="39"/>
      <c r="H157" s="39">
        <v>22913.372502197901</v>
      </c>
      <c r="I157" s="39">
        <v>2176.6393587644102</v>
      </c>
      <c r="J157" s="39"/>
      <c r="K157" s="39"/>
      <c r="L157" s="39"/>
      <c r="M157" s="39"/>
      <c r="N157" s="39">
        <v>25183.461620247599</v>
      </c>
      <c r="O157" s="39">
        <v>2667.5194446230798</v>
      </c>
      <c r="P157" s="39">
        <v>2773.1959785172899</v>
      </c>
      <c r="Q157" s="39"/>
      <c r="R157" s="39">
        <v>7464.8555095519396</v>
      </c>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row>
    <row r="158" spans="1:54">
      <c r="A158" s="38">
        <v>35520</v>
      </c>
      <c r="B158" s="39">
        <v>2263.2398714350002</v>
      </c>
      <c r="C158" s="39">
        <v>467.93564082511398</v>
      </c>
      <c r="D158" s="39"/>
      <c r="E158" s="39"/>
      <c r="F158" s="39"/>
      <c r="G158" s="39"/>
      <c r="H158" s="39">
        <v>22729.2860548313</v>
      </c>
      <c r="I158" s="39">
        <v>2152.7398406369498</v>
      </c>
      <c r="J158" s="39"/>
      <c r="K158" s="39"/>
      <c r="L158" s="39"/>
      <c r="M158" s="39"/>
      <c r="N158" s="39">
        <v>24935.5578156751</v>
      </c>
      <c r="O158" s="39">
        <v>2623.1659514684302</v>
      </c>
      <c r="P158" s="39">
        <v>2559.42339228632</v>
      </c>
      <c r="Q158" s="39"/>
      <c r="R158" s="39">
        <v>7659.7045898535398</v>
      </c>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row>
    <row r="159" spans="1:54">
      <c r="A159" s="38">
        <v>35550</v>
      </c>
      <c r="B159" s="39">
        <v>2316.8385728968701</v>
      </c>
      <c r="C159" s="39">
        <v>522.71094467712703</v>
      </c>
      <c r="D159" s="39"/>
      <c r="E159" s="39"/>
      <c r="F159" s="39"/>
      <c r="G159" s="39"/>
      <c r="H159" s="39">
        <v>24245.324141331799</v>
      </c>
      <c r="I159" s="39">
        <v>2342.0329237146302</v>
      </c>
      <c r="J159" s="39"/>
      <c r="K159" s="39"/>
      <c r="L159" s="39"/>
      <c r="M159" s="39"/>
      <c r="N159" s="39">
        <v>26605.372917332799</v>
      </c>
      <c r="O159" s="39">
        <v>2861.8296612293002</v>
      </c>
      <c r="P159" s="39">
        <v>2986.8282934488302</v>
      </c>
      <c r="Q159" s="39"/>
      <c r="R159" s="39">
        <v>7685.34866785339</v>
      </c>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row>
    <row r="160" spans="1:54">
      <c r="A160" s="38">
        <v>35581</v>
      </c>
      <c r="B160" s="39">
        <v>2345.9444935288102</v>
      </c>
      <c r="C160" s="39">
        <v>520.25285024789605</v>
      </c>
      <c r="D160" s="39"/>
      <c r="E160" s="39"/>
      <c r="F160" s="39"/>
      <c r="G160" s="39"/>
      <c r="H160" s="39">
        <v>24902.8629075557</v>
      </c>
      <c r="I160" s="39">
        <v>2412.7525989956898</v>
      </c>
      <c r="J160" s="39"/>
      <c r="K160" s="39"/>
      <c r="L160" s="39"/>
      <c r="M160" s="39"/>
      <c r="N160" s="39">
        <v>27255.331952201301</v>
      </c>
      <c r="O160" s="39">
        <v>2936.3873028159901</v>
      </c>
      <c r="P160" s="39">
        <v>2916.0609639719401</v>
      </c>
      <c r="Q160" s="39"/>
      <c r="R160" s="39">
        <v>7754.4230032990899</v>
      </c>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row>
    <row r="161" spans="1:54">
      <c r="A161" s="38">
        <v>35611</v>
      </c>
      <c r="B161" s="39">
        <v>2361.2406752688898</v>
      </c>
      <c r="C161" s="39">
        <v>518.56967927898495</v>
      </c>
      <c r="D161" s="39"/>
      <c r="E161" s="39"/>
      <c r="F161" s="39"/>
      <c r="G161" s="39"/>
      <c r="H161" s="39">
        <v>25084.099067847299</v>
      </c>
      <c r="I161" s="39">
        <v>2439.2476974460101</v>
      </c>
      <c r="J161" s="39"/>
      <c r="K161" s="39"/>
      <c r="L161" s="39"/>
      <c r="M161" s="39"/>
      <c r="N161" s="39">
        <v>27479.3478924806</v>
      </c>
      <c r="O161" s="39">
        <v>2948.4638481474099</v>
      </c>
      <c r="P161" s="39">
        <v>2960.0236477962899</v>
      </c>
      <c r="Q161" s="39"/>
      <c r="R161" s="39">
        <v>7827.4425199467696</v>
      </c>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row>
    <row r="162" spans="1:54">
      <c r="A162" s="38">
        <v>35642</v>
      </c>
      <c r="B162" s="39">
        <v>2400.2544823551998</v>
      </c>
      <c r="C162" s="39">
        <v>520.31380897161898</v>
      </c>
      <c r="D162" s="39"/>
      <c r="E162" s="39"/>
      <c r="F162" s="39"/>
      <c r="G162" s="39"/>
      <c r="H162" s="39">
        <v>25576.8883718334</v>
      </c>
      <c r="I162" s="39">
        <v>2434.8306087544102</v>
      </c>
      <c r="J162" s="39"/>
      <c r="K162" s="39"/>
      <c r="L162" s="39"/>
      <c r="M162" s="39"/>
      <c r="N162" s="39">
        <v>27981.4439561484</v>
      </c>
      <c r="O162" s="39">
        <v>2973.0884504355099</v>
      </c>
      <c r="P162" s="39">
        <v>2996.7554572731201</v>
      </c>
      <c r="Q162" s="39"/>
      <c r="R162" s="39">
        <v>7987.1634008232604</v>
      </c>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row>
    <row r="163" spans="1:54">
      <c r="A163" s="38">
        <v>35673</v>
      </c>
      <c r="B163" s="39">
        <v>2426.8714616489001</v>
      </c>
      <c r="C163" s="39">
        <v>541.01833940862298</v>
      </c>
      <c r="D163" s="39"/>
      <c r="E163" s="39"/>
      <c r="F163" s="39"/>
      <c r="G163" s="39"/>
      <c r="H163" s="39">
        <v>25924.151218273</v>
      </c>
      <c r="I163" s="39">
        <v>2544.87324771159</v>
      </c>
      <c r="J163" s="39"/>
      <c r="K163" s="39"/>
      <c r="L163" s="39"/>
      <c r="M163" s="39"/>
      <c r="N163" s="39">
        <v>28360.724561767202</v>
      </c>
      <c r="O163" s="39">
        <v>3088.6900416401199</v>
      </c>
      <c r="P163" s="39">
        <v>3080.69579579431</v>
      </c>
      <c r="Q163" s="39"/>
      <c r="R163" s="39">
        <v>8011.8972253808197</v>
      </c>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row>
    <row r="164" spans="1:54">
      <c r="A164" s="38">
        <v>35703</v>
      </c>
      <c r="B164" s="39">
        <v>2468.53142186061</v>
      </c>
      <c r="C164" s="39">
        <v>551.70468984516697</v>
      </c>
      <c r="D164" s="39"/>
      <c r="E164" s="39"/>
      <c r="F164" s="39"/>
      <c r="G164" s="39"/>
      <c r="H164" s="39">
        <v>26722.2717668607</v>
      </c>
      <c r="I164" s="39">
        <v>2649.31723891406</v>
      </c>
      <c r="J164" s="39"/>
      <c r="K164" s="39"/>
      <c r="L164" s="39"/>
      <c r="M164" s="39"/>
      <c r="N164" s="39">
        <v>29203.423697272901</v>
      </c>
      <c r="O164" s="39">
        <v>3200.2492916623701</v>
      </c>
      <c r="P164" s="39">
        <v>3151.5578368885499</v>
      </c>
      <c r="Q164" s="39"/>
      <c r="R164" s="39">
        <v>8155.9153106601298</v>
      </c>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row>
    <row r="165" spans="1:54">
      <c r="A165" s="38">
        <v>35734</v>
      </c>
      <c r="B165" s="39">
        <v>2475.14299501696</v>
      </c>
      <c r="C165" s="39">
        <v>563.28227035557097</v>
      </c>
      <c r="D165" s="39"/>
      <c r="E165" s="39"/>
      <c r="F165" s="39"/>
      <c r="G165" s="39"/>
      <c r="H165" s="39">
        <v>27189.977503848098</v>
      </c>
      <c r="I165" s="39">
        <v>2612.31670446817</v>
      </c>
      <c r="J165" s="39"/>
      <c r="K165" s="39"/>
      <c r="L165" s="39"/>
      <c r="M165" s="39"/>
      <c r="N165" s="39">
        <v>29669.377150111599</v>
      </c>
      <c r="O165" s="39">
        <v>3162.73289175937</v>
      </c>
      <c r="P165" s="39">
        <v>3203.9335006609099</v>
      </c>
      <c r="Q165" s="39"/>
      <c r="R165" s="39">
        <v>8301.7959767166594</v>
      </c>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row>
    <row r="166" spans="1:54">
      <c r="A166" s="38">
        <v>35764</v>
      </c>
      <c r="B166" s="39">
        <v>2474.3958410464002</v>
      </c>
      <c r="C166" s="39">
        <v>566.49437575570198</v>
      </c>
      <c r="D166" s="39"/>
      <c r="E166" s="39"/>
      <c r="F166" s="39"/>
      <c r="G166" s="39"/>
      <c r="H166" s="39">
        <v>27801.403220476801</v>
      </c>
      <c r="I166" s="39">
        <v>2752.4233768366198</v>
      </c>
      <c r="J166" s="39"/>
      <c r="K166" s="39"/>
      <c r="L166" s="39"/>
      <c r="M166" s="39"/>
      <c r="N166" s="39">
        <v>30296.773558057801</v>
      </c>
      <c r="O166" s="39">
        <v>3340.4852953435002</v>
      </c>
      <c r="P166" s="39">
        <v>3278.1403239352999</v>
      </c>
      <c r="Q166" s="39"/>
      <c r="R166" s="39">
        <v>8406.9379556232598</v>
      </c>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row>
    <row r="167" spans="1:54">
      <c r="A167" s="38">
        <v>35795</v>
      </c>
      <c r="B167" s="39">
        <v>2529.38105078223</v>
      </c>
      <c r="C167" s="39">
        <v>566.64423253906205</v>
      </c>
      <c r="D167" s="39"/>
      <c r="E167" s="39"/>
      <c r="F167" s="39"/>
      <c r="G167" s="39"/>
      <c r="H167" s="39">
        <v>28461.490615376501</v>
      </c>
      <c r="I167" s="39">
        <v>2847.2887290113599</v>
      </c>
      <c r="J167" s="39"/>
      <c r="K167" s="39"/>
      <c r="L167" s="39"/>
      <c r="M167" s="39"/>
      <c r="N167" s="39">
        <v>30966.406910941601</v>
      </c>
      <c r="O167" s="39">
        <v>3403.4939093514699</v>
      </c>
      <c r="P167" s="39">
        <v>3384.9377058367199</v>
      </c>
      <c r="Q167" s="39"/>
      <c r="R167" s="39">
        <v>8491.9212871661693</v>
      </c>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row>
    <row r="168" spans="1:54">
      <c r="A168" s="38">
        <v>35826</v>
      </c>
      <c r="B168" s="39">
        <v>2555.9470845831502</v>
      </c>
      <c r="C168" s="39">
        <v>580.61469033625701</v>
      </c>
      <c r="D168" s="39"/>
      <c r="E168" s="39"/>
      <c r="F168" s="39"/>
      <c r="G168" s="39"/>
      <c r="H168" s="39">
        <v>29200.8237286603</v>
      </c>
      <c r="I168" s="39">
        <v>2878.6002296552301</v>
      </c>
      <c r="J168" s="39"/>
      <c r="K168" s="39"/>
      <c r="L168" s="39"/>
      <c r="M168" s="39"/>
      <c r="N168" s="39">
        <v>31719.052387645501</v>
      </c>
      <c r="O168" s="39">
        <v>3464.9350982797</v>
      </c>
      <c r="P168" s="39">
        <v>3408.98724130043</v>
      </c>
      <c r="Q168" s="39"/>
      <c r="R168" s="39">
        <v>8596.0094832360701</v>
      </c>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row>
    <row r="169" spans="1:54">
      <c r="A169" s="38">
        <v>35854</v>
      </c>
      <c r="B169" s="39">
        <v>2519.60898680027</v>
      </c>
      <c r="C169" s="39">
        <v>571.66643222408004</v>
      </c>
      <c r="D169" s="39"/>
      <c r="E169" s="39"/>
      <c r="F169" s="39"/>
      <c r="G169" s="39"/>
      <c r="H169" s="39">
        <v>30098.8089652573</v>
      </c>
      <c r="I169" s="39">
        <v>2947.3498908574302</v>
      </c>
      <c r="J169" s="39"/>
      <c r="K169" s="39"/>
      <c r="L169" s="39"/>
      <c r="M169" s="39"/>
      <c r="N169" s="39">
        <v>32645.8925131373</v>
      </c>
      <c r="O169" s="39">
        <v>3511.8671507512599</v>
      </c>
      <c r="P169" s="39">
        <v>3467.3060014253001</v>
      </c>
      <c r="Q169" s="39"/>
      <c r="R169" s="39">
        <v>8766.6310080437706</v>
      </c>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row>
    <row r="170" spans="1:54">
      <c r="A170" s="38">
        <v>35885</v>
      </c>
      <c r="B170" s="39">
        <v>2584.27004280867</v>
      </c>
      <c r="C170" s="39">
        <v>590.92664082317594</v>
      </c>
      <c r="D170" s="39"/>
      <c r="E170" s="39"/>
      <c r="F170" s="39"/>
      <c r="G170" s="39"/>
      <c r="H170" s="39">
        <v>31129.8163693102</v>
      </c>
      <c r="I170" s="39">
        <v>3141.8388468818698</v>
      </c>
      <c r="J170" s="39"/>
      <c r="K170" s="39"/>
      <c r="L170" s="39"/>
      <c r="M170" s="39"/>
      <c r="N170" s="39">
        <v>33690.987503056502</v>
      </c>
      <c r="O170" s="39">
        <v>3750.8003287966199</v>
      </c>
      <c r="P170" s="39">
        <v>3549.8142348169599</v>
      </c>
      <c r="Q170" s="39"/>
      <c r="R170" s="39">
        <v>8925.4803132592606</v>
      </c>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row>
    <row r="171" spans="1:54">
      <c r="A171" s="38">
        <v>35915</v>
      </c>
      <c r="B171" s="39">
        <v>2602.2315164790198</v>
      </c>
      <c r="C171" s="39">
        <v>568.57847272210904</v>
      </c>
      <c r="D171" s="39"/>
      <c r="E171" s="39"/>
      <c r="F171" s="39"/>
      <c r="G171" s="39"/>
      <c r="H171" s="39">
        <v>31627.399171395198</v>
      </c>
      <c r="I171" s="39">
        <v>2962.1425674082602</v>
      </c>
      <c r="J171" s="39"/>
      <c r="K171" s="39"/>
      <c r="L171" s="39"/>
      <c r="M171" s="39"/>
      <c r="N171" s="39">
        <v>34204.8582806185</v>
      </c>
      <c r="O171" s="39">
        <v>3510.7032571537702</v>
      </c>
      <c r="P171" s="39">
        <v>3697.9522566517098</v>
      </c>
      <c r="Q171" s="39"/>
      <c r="R171" s="39">
        <v>9027.5328367060192</v>
      </c>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row>
    <row r="172" spans="1:54">
      <c r="A172" s="38">
        <v>35946</v>
      </c>
      <c r="B172" s="39">
        <v>2609.4457514421201</v>
      </c>
      <c r="C172" s="39">
        <v>608.76343021232901</v>
      </c>
      <c r="D172" s="39"/>
      <c r="E172" s="39"/>
      <c r="F172" s="39"/>
      <c r="G172" s="39"/>
      <c r="H172" s="39">
        <v>31841.744350757599</v>
      </c>
      <c r="I172" s="39">
        <v>3167.4971719997102</v>
      </c>
      <c r="J172" s="39"/>
      <c r="K172" s="39"/>
      <c r="L172" s="39"/>
      <c r="M172" s="39"/>
      <c r="N172" s="39">
        <v>34453.303940017897</v>
      </c>
      <c r="O172" s="39">
        <v>3789.1741234180899</v>
      </c>
      <c r="P172" s="39">
        <v>3843.0730346288601</v>
      </c>
      <c r="Q172" s="39"/>
      <c r="R172" s="39">
        <v>9122.6520135954706</v>
      </c>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row>
    <row r="173" spans="1:54">
      <c r="A173" s="38">
        <v>35976</v>
      </c>
      <c r="B173" s="39">
        <v>2621.2250341106601</v>
      </c>
      <c r="C173" s="39">
        <v>627.50932950238905</v>
      </c>
      <c r="D173" s="39"/>
      <c r="E173" s="39"/>
      <c r="F173" s="39"/>
      <c r="G173" s="39"/>
      <c r="H173" s="39">
        <v>32661.799276494101</v>
      </c>
      <c r="I173" s="39">
        <v>3250.99238034573</v>
      </c>
      <c r="J173" s="39"/>
      <c r="K173" s="39"/>
      <c r="L173" s="39"/>
      <c r="M173" s="39"/>
      <c r="N173" s="39">
        <v>35277.055412069203</v>
      </c>
      <c r="O173" s="39">
        <v>3873.16758778031</v>
      </c>
      <c r="P173" s="39">
        <v>3806.7045345163301</v>
      </c>
      <c r="Q173" s="39"/>
      <c r="R173" s="39">
        <v>9315.5072219864105</v>
      </c>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row>
    <row r="174" spans="1:54">
      <c r="A174" s="38">
        <v>36007</v>
      </c>
      <c r="B174" s="39">
        <v>2631.60013294279</v>
      </c>
      <c r="C174" s="39">
        <v>599.99884765618901</v>
      </c>
      <c r="D174" s="39"/>
      <c r="E174" s="39"/>
      <c r="F174" s="39"/>
      <c r="G174" s="39"/>
      <c r="H174" s="39">
        <v>33041.831231821197</v>
      </c>
      <c r="I174" s="39">
        <v>3202.28690303539</v>
      </c>
      <c r="J174" s="39"/>
      <c r="K174" s="39"/>
      <c r="L174" s="39"/>
      <c r="M174" s="39"/>
      <c r="N174" s="39">
        <v>35699.170715591899</v>
      </c>
      <c r="O174" s="39">
        <v>3786.1926407198898</v>
      </c>
      <c r="P174" s="39">
        <v>3945.1132843925602</v>
      </c>
      <c r="Q174" s="39"/>
      <c r="R174" s="39">
        <v>9326.9052375967804</v>
      </c>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row>
    <row r="175" spans="1:54">
      <c r="A175" s="38">
        <v>36038</v>
      </c>
      <c r="B175" s="39">
        <v>2646.4535109541998</v>
      </c>
      <c r="C175" s="39">
        <v>623.55460247560097</v>
      </c>
      <c r="D175" s="39"/>
      <c r="E175" s="39"/>
      <c r="F175" s="39"/>
      <c r="G175" s="39"/>
      <c r="H175" s="39">
        <v>34008.738908849198</v>
      </c>
      <c r="I175" s="39">
        <v>3456.02392607305</v>
      </c>
      <c r="J175" s="39"/>
      <c r="K175" s="39"/>
      <c r="L175" s="39"/>
      <c r="M175" s="39"/>
      <c r="N175" s="39">
        <v>36662.211199129699</v>
      </c>
      <c r="O175" s="39">
        <v>4064.0386872761801</v>
      </c>
      <c r="P175" s="39">
        <v>3970.3469144006399</v>
      </c>
      <c r="Q175" s="39"/>
      <c r="R175" s="39">
        <v>9462.1854622950705</v>
      </c>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row>
    <row r="176" spans="1:54">
      <c r="A176" s="38">
        <v>36068</v>
      </c>
      <c r="B176" s="39">
        <v>2641.0847829926402</v>
      </c>
      <c r="C176" s="39">
        <v>597.64296332841798</v>
      </c>
      <c r="D176" s="39"/>
      <c r="E176" s="39"/>
      <c r="F176" s="39"/>
      <c r="G176" s="39"/>
      <c r="H176" s="39">
        <v>35247.075051568099</v>
      </c>
      <c r="I176" s="39">
        <v>3379.4412972110999</v>
      </c>
      <c r="J176" s="39"/>
      <c r="K176" s="39"/>
      <c r="L176" s="39"/>
      <c r="M176" s="39"/>
      <c r="N176" s="39">
        <v>37876.579937761002</v>
      </c>
      <c r="O176" s="39">
        <v>3989.4894069779898</v>
      </c>
      <c r="P176" s="39">
        <v>4074.1987904579501</v>
      </c>
      <c r="Q176" s="39"/>
      <c r="R176" s="39">
        <v>9617.5836440094299</v>
      </c>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row>
    <row r="177" spans="1:54">
      <c r="A177" s="38">
        <v>36099</v>
      </c>
      <c r="B177" s="39">
        <v>2657.73106167474</v>
      </c>
      <c r="C177" s="39">
        <v>613.452688652814</v>
      </c>
      <c r="D177" s="39"/>
      <c r="E177" s="39"/>
      <c r="F177" s="39"/>
      <c r="G177" s="39"/>
      <c r="H177" s="39">
        <v>35531.703587429103</v>
      </c>
      <c r="I177" s="39">
        <v>3575.7924945475202</v>
      </c>
      <c r="J177" s="39"/>
      <c r="K177" s="39"/>
      <c r="L177" s="39"/>
      <c r="M177" s="39"/>
      <c r="N177" s="39">
        <v>38203.553508728102</v>
      </c>
      <c r="O177" s="39">
        <v>4192.9972417792796</v>
      </c>
      <c r="P177" s="39">
        <v>4164.9957647671499</v>
      </c>
      <c r="Q177" s="39"/>
      <c r="R177" s="39">
        <v>9681.1121899532991</v>
      </c>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row>
    <row r="178" spans="1:54">
      <c r="A178" s="38">
        <v>36129</v>
      </c>
      <c r="B178" s="39">
        <v>2670.0693649106202</v>
      </c>
      <c r="C178" s="39">
        <v>629.84375986099303</v>
      </c>
      <c r="D178" s="39"/>
      <c r="E178" s="39"/>
      <c r="F178" s="39"/>
      <c r="G178" s="39"/>
      <c r="H178" s="39">
        <v>36625.5872221955</v>
      </c>
      <c r="I178" s="39">
        <v>3726.33755228568</v>
      </c>
      <c r="J178" s="39"/>
      <c r="K178" s="39"/>
      <c r="L178" s="39"/>
      <c r="M178" s="39"/>
      <c r="N178" s="39">
        <v>39323.0078025529</v>
      </c>
      <c r="O178" s="39">
        <v>4340.39384645065</v>
      </c>
      <c r="P178" s="39">
        <v>4252.1292513718699</v>
      </c>
      <c r="Q178" s="39"/>
      <c r="R178" s="39">
        <v>9833.5258981611296</v>
      </c>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row>
    <row r="179" spans="1:54">
      <c r="A179" s="38">
        <v>36160</v>
      </c>
      <c r="B179" s="39">
        <v>2645.4687694560098</v>
      </c>
      <c r="C179" s="39">
        <v>606.96926174514294</v>
      </c>
      <c r="D179" s="39"/>
      <c r="E179" s="39"/>
      <c r="F179" s="39"/>
      <c r="G179" s="39"/>
      <c r="H179" s="39">
        <v>36282.303881689702</v>
      </c>
      <c r="I179" s="39">
        <v>3607.67703256301</v>
      </c>
      <c r="J179" s="39"/>
      <c r="K179" s="39"/>
      <c r="L179" s="39"/>
      <c r="M179" s="39"/>
      <c r="N179" s="39">
        <v>38990.5757835568</v>
      </c>
      <c r="O179" s="39">
        <v>4254.91094454421</v>
      </c>
      <c r="P179" s="39">
        <v>4307.59681081907</v>
      </c>
      <c r="Q179" s="39"/>
      <c r="R179" s="39">
        <v>9944.1612803566604</v>
      </c>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row>
    <row r="180" spans="1:54">
      <c r="A180" s="38">
        <v>36191</v>
      </c>
      <c r="B180" s="39">
        <v>2651.0366952992399</v>
      </c>
      <c r="C180" s="39">
        <v>631.04308073292498</v>
      </c>
      <c r="D180" s="39"/>
      <c r="E180" s="39"/>
      <c r="F180" s="39"/>
      <c r="G180" s="39"/>
      <c r="H180" s="39">
        <v>39461.677872056098</v>
      </c>
      <c r="I180" s="39">
        <v>3936.8908095739398</v>
      </c>
      <c r="J180" s="39"/>
      <c r="K180" s="39"/>
      <c r="L180" s="39"/>
      <c r="M180" s="39"/>
      <c r="N180" s="39">
        <v>42064.010648294898</v>
      </c>
      <c r="O180" s="39">
        <v>4584.6229356560898</v>
      </c>
      <c r="P180" s="39">
        <v>4326.54726094138</v>
      </c>
      <c r="Q180" s="39"/>
      <c r="R180" s="39">
        <v>10042.5371446759</v>
      </c>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row>
    <row r="181" spans="1:54">
      <c r="A181" s="38">
        <v>36219</v>
      </c>
      <c r="B181" s="39">
        <v>2677.91819834637</v>
      </c>
      <c r="C181" s="39">
        <v>633.41601946430103</v>
      </c>
      <c r="D181" s="39"/>
      <c r="E181" s="39"/>
      <c r="F181" s="39"/>
      <c r="G181" s="39"/>
      <c r="H181" s="39">
        <v>38813.394854521699</v>
      </c>
      <c r="I181" s="39">
        <v>3907.9283860588698</v>
      </c>
      <c r="J181" s="39"/>
      <c r="K181" s="39"/>
      <c r="L181" s="39"/>
      <c r="M181" s="39"/>
      <c r="N181" s="39">
        <v>41523.404866639801</v>
      </c>
      <c r="O181" s="39">
        <v>4530.8773463953703</v>
      </c>
      <c r="P181" s="39">
        <v>4524.1953468697602</v>
      </c>
      <c r="Q181" s="39"/>
      <c r="R181" s="39">
        <v>10193.4953630773</v>
      </c>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row>
    <row r="182" spans="1:54">
      <c r="A182" s="38">
        <v>36250</v>
      </c>
      <c r="B182" s="39">
        <v>2940.1060774336602</v>
      </c>
      <c r="C182" s="39">
        <v>637.88411251483501</v>
      </c>
      <c r="D182" s="39"/>
      <c r="E182" s="39"/>
      <c r="F182" s="39"/>
      <c r="G182" s="39"/>
      <c r="H182" s="39">
        <v>41981.576183891397</v>
      </c>
      <c r="I182" s="39">
        <v>4043.31225488977</v>
      </c>
      <c r="J182" s="39"/>
      <c r="K182" s="39"/>
      <c r="L182" s="39"/>
      <c r="M182" s="39"/>
      <c r="N182" s="39">
        <v>44832.817015918699</v>
      </c>
      <c r="O182" s="39">
        <v>4673.5806438003501</v>
      </c>
      <c r="P182" s="39">
        <v>4614.80351821557</v>
      </c>
      <c r="Q182" s="39"/>
      <c r="R182" s="39">
        <v>10436.2356902637</v>
      </c>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row>
    <row r="183" spans="1:54">
      <c r="A183" s="38">
        <v>36280</v>
      </c>
      <c r="B183" s="39">
        <v>2624.8129419922702</v>
      </c>
      <c r="C183" s="39">
        <v>648.92223484061105</v>
      </c>
      <c r="D183" s="39"/>
      <c r="E183" s="39"/>
      <c r="F183" s="39"/>
      <c r="G183" s="39"/>
      <c r="H183" s="39">
        <v>40430.334698566301</v>
      </c>
      <c r="I183" s="39">
        <v>4116.12608362636</v>
      </c>
      <c r="J183" s="39"/>
      <c r="K183" s="39"/>
      <c r="L183" s="39"/>
      <c r="M183" s="39"/>
      <c r="N183" s="39">
        <v>43020.3218943842</v>
      </c>
      <c r="O183" s="39">
        <v>4735.5387271528598</v>
      </c>
      <c r="P183" s="39">
        <v>4657.9517929879803</v>
      </c>
      <c r="Q183" s="39"/>
      <c r="R183" s="39">
        <v>10601.169283277801</v>
      </c>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row>
    <row r="184" spans="1:54">
      <c r="A184" s="38">
        <v>36311</v>
      </c>
      <c r="B184" s="39">
        <v>2709.83116796286</v>
      </c>
      <c r="C184" s="39">
        <v>668.43327012831003</v>
      </c>
      <c r="D184" s="39"/>
      <c r="E184" s="39"/>
      <c r="F184" s="39"/>
      <c r="G184" s="39"/>
      <c r="H184" s="39">
        <v>41545.675934660903</v>
      </c>
      <c r="I184" s="39">
        <v>4232.9524071124097</v>
      </c>
      <c r="J184" s="39"/>
      <c r="K184" s="39"/>
      <c r="L184" s="39"/>
      <c r="M184" s="39"/>
      <c r="N184" s="39">
        <v>44236.299427678598</v>
      </c>
      <c r="O184" s="39">
        <v>4899.2188524093799</v>
      </c>
      <c r="P184" s="39">
        <v>4807.6054831729098</v>
      </c>
      <c r="Q184" s="39"/>
      <c r="R184" s="39">
        <v>10760.2336000334</v>
      </c>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row>
    <row r="185" spans="1:54">
      <c r="A185" s="38">
        <v>36341</v>
      </c>
      <c r="B185" s="39">
        <v>2762.1669669760499</v>
      </c>
      <c r="C185" s="39">
        <v>654.36867056727101</v>
      </c>
      <c r="D185" s="39"/>
      <c r="E185" s="39"/>
      <c r="F185" s="39"/>
      <c r="G185" s="39"/>
      <c r="H185" s="39">
        <v>42538.561941566601</v>
      </c>
      <c r="I185" s="39">
        <v>4136.6613771633101</v>
      </c>
      <c r="J185" s="39"/>
      <c r="K185" s="39"/>
      <c r="L185" s="39"/>
      <c r="M185" s="39"/>
      <c r="N185" s="39">
        <v>45294.939104367098</v>
      </c>
      <c r="O185" s="39">
        <v>4802.9891560025999</v>
      </c>
      <c r="P185" s="39">
        <v>4913.39683887307</v>
      </c>
      <c r="Q185" s="39"/>
      <c r="R185" s="39">
        <v>11008.8761652837</v>
      </c>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row>
    <row r="186" spans="1:54">
      <c r="A186" s="38">
        <v>36372</v>
      </c>
      <c r="B186" s="39">
        <v>2788.2535435446698</v>
      </c>
      <c r="C186" s="39">
        <v>684.51641816946801</v>
      </c>
      <c r="D186" s="39"/>
      <c r="E186" s="39"/>
      <c r="F186" s="39"/>
      <c r="G186" s="39"/>
      <c r="H186" s="39">
        <v>44295.4589790311</v>
      </c>
      <c r="I186" s="39">
        <v>4649.7662500485903</v>
      </c>
      <c r="J186" s="39"/>
      <c r="K186" s="39"/>
      <c r="L186" s="39"/>
      <c r="M186" s="39"/>
      <c r="N186" s="39">
        <v>47130.863235745099</v>
      </c>
      <c r="O186" s="39">
        <v>5334.6605645759701</v>
      </c>
      <c r="P186" s="39">
        <v>5009.67733074027</v>
      </c>
      <c r="Q186" s="39"/>
      <c r="R186" s="39">
        <v>11307.4101272476</v>
      </c>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row>
    <row r="187" spans="1:54">
      <c r="A187" s="38">
        <v>36403</v>
      </c>
      <c r="B187" s="39">
        <v>2837.0038477257899</v>
      </c>
      <c r="C187" s="39">
        <v>697.03569596842601</v>
      </c>
      <c r="D187" s="39"/>
      <c r="E187" s="39"/>
      <c r="F187" s="39"/>
      <c r="G187" s="39"/>
      <c r="H187" s="39">
        <v>45744.683100048002</v>
      </c>
      <c r="I187" s="39">
        <v>4768.2352424035198</v>
      </c>
      <c r="J187" s="39"/>
      <c r="K187" s="39"/>
      <c r="L187" s="39"/>
      <c r="M187" s="39"/>
      <c r="N187" s="39">
        <v>48537.872389681499</v>
      </c>
      <c r="O187" s="39">
        <v>5464.3603809534097</v>
      </c>
      <c r="P187" s="39">
        <v>5233.6915657847803</v>
      </c>
      <c r="Q187" s="39"/>
      <c r="R187" s="39">
        <v>11574.194873873599</v>
      </c>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row>
    <row r="188" spans="1:54">
      <c r="A188" s="38">
        <v>36433</v>
      </c>
      <c r="B188" s="39">
        <v>2874.4075813795698</v>
      </c>
      <c r="C188" s="39">
        <v>705.13322837573799</v>
      </c>
      <c r="D188" s="39"/>
      <c r="E188" s="39"/>
      <c r="F188" s="39"/>
      <c r="G188" s="39"/>
      <c r="H188" s="39">
        <v>45778.942578167203</v>
      </c>
      <c r="I188" s="39">
        <v>4484.42784874478</v>
      </c>
      <c r="J188" s="39"/>
      <c r="K188" s="39"/>
      <c r="L188" s="39"/>
      <c r="M188" s="39"/>
      <c r="N188" s="39">
        <v>48663.808373046297</v>
      </c>
      <c r="O188" s="39">
        <v>5180.2582044822802</v>
      </c>
      <c r="P188" s="39">
        <v>5338.4327509763898</v>
      </c>
      <c r="Q188" s="39"/>
      <c r="R188" s="39">
        <v>11792.274178653701</v>
      </c>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row>
    <row r="189" spans="1:54">
      <c r="A189" s="38">
        <v>36464</v>
      </c>
      <c r="B189" s="39">
        <v>2895.5004028337298</v>
      </c>
      <c r="C189" s="39">
        <v>733.53474435191299</v>
      </c>
      <c r="D189" s="39"/>
      <c r="E189" s="39"/>
      <c r="F189" s="39"/>
      <c r="G189" s="39"/>
      <c r="H189" s="39">
        <v>47393.658463408101</v>
      </c>
      <c r="I189" s="39">
        <v>4910.2872305355604</v>
      </c>
      <c r="J189" s="39"/>
      <c r="K189" s="39"/>
      <c r="L189" s="39"/>
      <c r="M189" s="39"/>
      <c r="N189" s="39">
        <v>50293.489794517001</v>
      </c>
      <c r="O189" s="39">
        <v>5652.7709585128196</v>
      </c>
      <c r="P189" s="39">
        <v>5429.8701175099905</v>
      </c>
      <c r="Q189" s="39"/>
      <c r="R189" s="39">
        <v>11966.0806074833</v>
      </c>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row>
    <row r="190" spans="1:54">
      <c r="A190" s="38">
        <v>36494</v>
      </c>
      <c r="B190" s="39">
        <v>2918.7696828213798</v>
      </c>
      <c r="C190" s="39">
        <v>730.10496275379603</v>
      </c>
      <c r="D190" s="39"/>
      <c r="E190" s="39"/>
      <c r="F190" s="39"/>
      <c r="G190" s="39"/>
      <c r="H190" s="39">
        <v>46924.798902864</v>
      </c>
      <c r="I190" s="39">
        <v>4850.1032693429397</v>
      </c>
      <c r="J190" s="39"/>
      <c r="K190" s="39"/>
      <c r="L190" s="39"/>
      <c r="M190" s="39"/>
      <c r="N190" s="39">
        <v>49858.9656047358</v>
      </c>
      <c r="O190" s="39">
        <v>5577.0375763866696</v>
      </c>
      <c r="P190" s="39">
        <v>5602.7267226021904</v>
      </c>
      <c r="Q190" s="39"/>
      <c r="R190" s="39">
        <v>12159.0631574708</v>
      </c>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row>
    <row r="191" spans="1:54">
      <c r="A191" s="38">
        <v>36525</v>
      </c>
      <c r="B191" s="39">
        <v>2942.5192624780998</v>
      </c>
      <c r="C191" s="39">
        <v>731.91072445311602</v>
      </c>
      <c r="D191" s="39"/>
      <c r="E191" s="39"/>
      <c r="F191" s="39"/>
      <c r="G191" s="39"/>
      <c r="H191" s="39">
        <v>47943.133091808297</v>
      </c>
      <c r="I191" s="39">
        <v>4859.3371344642001</v>
      </c>
      <c r="J191" s="39"/>
      <c r="K191" s="39"/>
      <c r="L191" s="39"/>
      <c r="M191" s="39"/>
      <c r="N191" s="39">
        <v>51011.441035563999</v>
      </c>
      <c r="O191" s="39">
        <v>5591.5048497145499</v>
      </c>
      <c r="P191" s="39">
        <v>5354.94343553423</v>
      </c>
      <c r="Q191" s="39"/>
      <c r="R191" s="39">
        <v>12438.055849268299</v>
      </c>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row>
    <row r="192" spans="1:54">
      <c r="A192" s="38">
        <v>36556</v>
      </c>
      <c r="B192" s="39">
        <v>2811.3862902194301</v>
      </c>
      <c r="C192" s="39">
        <v>738.38732663769702</v>
      </c>
      <c r="D192" s="39"/>
      <c r="E192" s="39"/>
      <c r="F192" s="39"/>
      <c r="G192" s="39"/>
      <c r="H192" s="39">
        <v>48189.569571370899</v>
      </c>
      <c r="I192" s="39">
        <v>4984.5616837469497</v>
      </c>
      <c r="J192" s="39"/>
      <c r="K192" s="39"/>
      <c r="L192" s="39"/>
      <c r="M192" s="39"/>
      <c r="N192" s="39">
        <v>50933.6323459466</v>
      </c>
      <c r="O192" s="39">
        <v>5726.2966645525903</v>
      </c>
      <c r="P192" s="39">
        <v>5794.2926386627896</v>
      </c>
      <c r="Q192" s="39"/>
      <c r="R192" s="39">
        <v>12395.1692521278</v>
      </c>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row>
    <row r="193" spans="1:54">
      <c r="A193" s="38">
        <v>36585</v>
      </c>
      <c r="B193" s="39">
        <v>2886.3072477211099</v>
      </c>
      <c r="C193" s="39">
        <v>734.43132607160999</v>
      </c>
      <c r="D193" s="39"/>
      <c r="E193" s="39"/>
      <c r="F193" s="39"/>
      <c r="G193" s="39"/>
      <c r="H193" s="39">
        <v>50590.375997322502</v>
      </c>
      <c r="I193" s="39">
        <v>5216.6014878286896</v>
      </c>
      <c r="J193" s="39"/>
      <c r="K193" s="39"/>
      <c r="L193" s="39"/>
      <c r="M193" s="39"/>
      <c r="N193" s="39">
        <v>53517.935862501799</v>
      </c>
      <c r="O193" s="39">
        <v>5973.9799482107901</v>
      </c>
      <c r="P193" s="39">
        <v>5845.1930575848</v>
      </c>
      <c r="Q193" s="39"/>
      <c r="R193" s="39">
        <v>12721.3637925114</v>
      </c>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row>
    <row r="194" spans="1:54">
      <c r="A194" s="38">
        <v>36616</v>
      </c>
      <c r="B194" s="39">
        <v>2953.0287028569601</v>
      </c>
      <c r="C194" s="39">
        <v>738.35703264592996</v>
      </c>
      <c r="D194" s="39"/>
      <c r="E194" s="39"/>
      <c r="F194" s="39"/>
      <c r="G194" s="39"/>
      <c r="H194" s="39">
        <v>50908.885003463904</v>
      </c>
      <c r="I194" s="39">
        <v>5159.0260759162702</v>
      </c>
      <c r="J194" s="39"/>
      <c r="K194" s="39"/>
      <c r="L194" s="39"/>
      <c r="M194" s="39"/>
      <c r="N194" s="39">
        <v>53832.855143145702</v>
      </c>
      <c r="O194" s="39">
        <v>5881.0341406635598</v>
      </c>
      <c r="P194" s="39">
        <v>5915.2516816196303</v>
      </c>
      <c r="Q194" s="39"/>
      <c r="R194" s="39">
        <v>12974.6999207517</v>
      </c>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row>
    <row r="195" spans="1:54">
      <c r="A195" s="38">
        <v>36646</v>
      </c>
      <c r="B195" s="39">
        <v>2957.2077384415902</v>
      </c>
      <c r="C195" s="39">
        <v>751.26127195420895</v>
      </c>
      <c r="D195" s="39"/>
      <c r="E195" s="39"/>
      <c r="F195" s="39"/>
      <c r="G195" s="39"/>
      <c r="H195" s="39">
        <v>51713.284461359501</v>
      </c>
      <c r="I195" s="39">
        <v>5302.9277219264404</v>
      </c>
      <c r="J195" s="39"/>
      <c r="K195" s="39"/>
      <c r="L195" s="39"/>
      <c r="M195" s="39"/>
      <c r="N195" s="39">
        <v>54565.016843440797</v>
      </c>
      <c r="O195" s="39">
        <v>6067.2394368631103</v>
      </c>
      <c r="P195" s="39">
        <v>6055.0556721449302</v>
      </c>
      <c r="Q195" s="39"/>
      <c r="R195" s="39">
        <v>13050.5936949844</v>
      </c>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row>
    <row r="196" spans="1:54">
      <c r="A196" s="38">
        <v>36677</v>
      </c>
      <c r="B196" s="39">
        <v>2990.3474216969598</v>
      </c>
      <c r="C196" s="39">
        <v>762.02084576514505</v>
      </c>
      <c r="D196" s="39"/>
      <c r="E196" s="39"/>
      <c r="F196" s="39"/>
      <c r="G196" s="39"/>
      <c r="H196" s="39">
        <v>54560.868014525797</v>
      </c>
      <c r="I196" s="39">
        <v>5642.8339603220702</v>
      </c>
      <c r="J196" s="39"/>
      <c r="K196" s="39"/>
      <c r="L196" s="39"/>
      <c r="M196" s="39"/>
      <c r="N196" s="39">
        <v>57504.810954168301</v>
      </c>
      <c r="O196" s="39">
        <v>6395.9859058826496</v>
      </c>
      <c r="P196" s="39">
        <v>6262.9979355171199</v>
      </c>
      <c r="Q196" s="39"/>
      <c r="R196" s="39">
        <v>13559.511065266201</v>
      </c>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row>
    <row r="197" spans="1:54">
      <c r="A197" s="38">
        <v>36707</v>
      </c>
      <c r="B197" s="39">
        <v>3011.60335805469</v>
      </c>
      <c r="C197" s="39">
        <v>785.34361632513605</v>
      </c>
      <c r="D197" s="39"/>
      <c r="E197" s="39"/>
      <c r="F197" s="39"/>
      <c r="G197" s="39"/>
      <c r="H197" s="39">
        <v>56015.482208857698</v>
      </c>
      <c r="I197" s="39">
        <v>6040.5051472314899</v>
      </c>
      <c r="J197" s="39"/>
      <c r="K197" s="39"/>
      <c r="L197" s="39"/>
      <c r="M197" s="39"/>
      <c r="N197" s="39">
        <v>59020.469158849097</v>
      </c>
      <c r="O197" s="39">
        <v>6802.4301228332897</v>
      </c>
      <c r="P197" s="39">
        <v>6602.8784372640403</v>
      </c>
      <c r="Q197" s="39"/>
      <c r="R197" s="39">
        <v>13887.3852766034</v>
      </c>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row>
    <row r="198" spans="1:54">
      <c r="A198" s="38">
        <v>36738</v>
      </c>
      <c r="B198" s="39">
        <v>3023.4948995259701</v>
      </c>
      <c r="C198" s="39">
        <v>785.32429310499003</v>
      </c>
      <c r="D198" s="39"/>
      <c r="E198" s="39"/>
      <c r="F198" s="39"/>
      <c r="G198" s="39"/>
      <c r="H198" s="39">
        <v>53837.774696271597</v>
      </c>
      <c r="I198" s="39">
        <v>5752.9038863758296</v>
      </c>
      <c r="J198" s="39"/>
      <c r="K198" s="39"/>
      <c r="L198" s="39"/>
      <c r="M198" s="39"/>
      <c r="N198" s="39">
        <v>56893.929822712897</v>
      </c>
      <c r="O198" s="39">
        <v>6516.6849602889997</v>
      </c>
      <c r="P198" s="39">
        <v>6554.4702599423999</v>
      </c>
      <c r="Q198" s="39"/>
      <c r="R198" s="39">
        <v>13931.8760442393</v>
      </c>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row>
    <row r="199" spans="1:54">
      <c r="A199" s="38">
        <v>36769</v>
      </c>
      <c r="B199" s="39">
        <v>3024.3400602240899</v>
      </c>
      <c r="C199" s="39">
        <v>775.48643086634604</v>
      </c>
      <c r="D199" s="39"/>
      <c r="E199" s="39"/>
      <c r="F199" s="39"/>
      <c r="G199" s="39"/>
      <c r="H199" s="39">
        <v>55505.758522841097</v>
      </c>
      <c r="I199" s="39">
        <v>5719.55774685713</v>
      </c>
      <c r="J199" s="39"/>
      <c r="K199" s="39"/>
      <c r="L199" s="39"/>
      <c r="M199" s="39"/>
      <c r="N199" s="39">
        <v>58534.332704160901</v>
      </c>
      <c r="O199" s="39">
        <v>6523.8064795704904</v>
      </c>
      <c r="P199" s="39">
        <v>6580.1287094190502</v>
      </c>
      <c r="Q199" s="39"/>
      <c r="R199" s="39">
        <v>14190.222800523699</v>
      </c>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row>
    <row r="200" spans="1:54">
      <c r="A200" s="38">
        <v>36799</v>
      </c>
      <c r="B200" s="39">
        <v>3034.83354805728</v>
      </c>
      <c r="C200" s="39">
        <v>808.60274442554703</v>
      </c>
      <c r="D200" s="39"/>
      <c r="E200" s="39"/>
      <c r="F200" s="39"/>
      <c r="G200" s="39"/>
      <c r="H200" s="39">
        <v>56155.0855557416</v>
      </c>
      <c r="I200" s="39">
        <v>6053.76632590397</v>
      </c>
      <c r="J200" s="39"/>
      <c r="K200" s="39"/>
      <c r="L200" s="39"/>
      <c r="M200" s="39"/>
      <c r="N200" s="39">
        <v>59166.135451108799</v>
      </c>
      <c r="O200" s="39">
        <v>6833.0885532983903</v>
      </c>
      <c r="P200" s="39">
        <v>6655.4002476036303</v>
      </c>
      <c r="Q200" s="39"/>
      <c r="R200" s="39">
        <v>14397.5447166822</v>
      </c>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row>
    <row r="201" spans="1:54">
      <c r="A201" s="38">
        <v>36830</v>
      </c>
      <c r="B201" s="39">
        <v>3057.9175637196199</v>
      </c>
      <c r="C201" s="39">
        <v>804.44499453192896</v>
      </c>
      <c r="D201" s="39"/>
      <c r="E201" s="39"/>
      <c r="F201" s="39"/>
      <c r="G201" s="39"/>
      <c r="H201" s="39">
        <v>56588.183465688897</v>
      </c>
      <c r="I201" s="39">
        <v>6101.4377509608003</v>
      </c>
      <c r="J201" s="39"/>
      <c r="K201" s="39"/>
      <c r="L201" s="39"/>
      <c r="M201" s="39"/>
      <c r="N201" s="39">
        <v>59622.504325526599</v>
      </c>
      <c r="O201" s="39">
        <v>6918.4822676264203</v>
      </c>
      <c r="P201" s="39">
        <v>6814.16365848225</v>
      </c>
      <c r="Q201" s="39"/>
      <c r="R201" s="39">
        <v>14490.6804600541</v>
      </c>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row>
    <row r="202" spans="1:54">
      <c r="A202" s="38">
        <v>36860</v>
      </c>
      <c r="B202" s="39">
        <v>3088.4064541160301</v>
      </c>
      <c r="C202" s="39">
        <v>810.65236577622102</v>
      </c>
      <c r="D202" s="39"/>
      <c r="E202" s="39"/>
      <c r="F202" s="39"/>
      <c r="G202" s="39"/>
      <c r="H202" s="39">
        <v>59085.813475479503</v>
      </c>
      <c r="I202" s="39">
        <v>6159.3833386585202</v>
      </c>
      <c r="J202" s="39"/>
      <c r="K202" s="39"/>
      <c r="L202" s="39"/>
      <c r="M202" s="39"/>
      <c r="N202" s="39">
        <v>62258.515280788299</v>
      </c>
      <c r="O202" s="39">
        <v>6975.8651849097896</v>
      </c>
      <c r="P202" s="39">
        <v>6823.74863027231</v>
      </c>
      <c r="Q202" s="39"/>
      <c r="R202" s="39">
        <v>15130.237346701701</v>
      </c>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row>
    <row r="203" spans="1:54">
      <c r="A203" s="38">
        <v>36891</v>
      </c>
      <c r="B203" s="39">
        <v>3093.6785995205901</v>
      </c>
      <c r="C203" s="39">
        <v>827.61981987029196</v>
      </c>
      <c r="D203" s="39"/>
      <c r="E203" s="39"/>
      <c r="F203" s="39"/>
      <c r="G203" s="39"/>
      <c r="H203" s="39">
        <v>57999.303090597401</v>
      </c>
      <c r="I203" s="39">
        <v>6342.3339299695099</v>
      </c>
      <c r="J203" s="39"/>
      <c r="K203" s="39"/>
      <c r="L203" s="39"/>
      <c r="M203" s="39"/>
      <c r="N203" s="39">
        <v>61221.935995802203</v>
      </c>
      <c r="O203" s="39">
        <v>7207.8404090353697</v>
      </c>
      <c r="P203" s="39">
        <v>6948.4703240587496</v>
      </c>
      <c r="Q203" s="39"/>
      <c r="R203" s="39">
        <v>15196.301285383501</v>
      </c>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row>
    <row r="204" spans="1:54">
      <c r="A204" s="38">
        <v>36922</v>
      </c>
      <c r="B204" s="39">
        <v>3118.6161403549399</v>
      </c>
      <c r="C204" s="39">
        <v>828.57471418276702</v>
      </c>
      <c r="D204" s="39"/>
      <c r="E204" s="39"/>
      <c r="F204" s="39"/>
      <c r="G204" s="39"/>
      <c r="H204" s="39">
        <v>60631.379298448199</v>
      </c>
      <c r="I204" s="39">
        <v>6333.6615405168304</v>
      </c>
      <c r="J204" s="39"/>
      <c r="K204" s="39"/>
      <c r="L204" s="39"/>
      <c r="M204" s="39"/>
      <c r="N204" s="39">
        <v>63696.673625731499</v>
      </c>
      <c r="O204" s="39">
        <v>7164.8717081883697</v>
      </c>
      <c r="P204" s="39">
        <v>7136.07259569505</v>
      </c>
      <c r="Q204" s="39"/>
      <c r="R204" s="39">
        <v>15555.670877119501</v>
      </c>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row>
    <row r="205" spans="1:54">
      <c r="A205" s="38">
        <v>36950</v>
      </c>
      <c r="B205" s="39">
        <v>3152.0330008321998</v>
      </c>
      <c r="C205" s="39">
        <v>878.04340780684799</v>
      </c>
      <c r="D205" s="39"/>
      <c r="E205" s="39"/>
      <c r="F205" s="39"/>
      <c r="G205" s="39"/>
      <c r="H205" s="39">
        <v>61066.757894605798</v>
      </c>
      <c r="I205" s="39">
        <v>6657.8552369829704</v>
      </c>
      <c r="J205" s="39"/>
      <c r="K205" s="39"/>
      <c r="L205" s="39"/>
      <c r="M205" s="39"/>
      <c r="N205" s="39">
        <v>64263.149343420097</v>
      </c>
      <c r="O205" s="39">
        <v>7515.8011647982203</v>
      </c>
      <c r="P205" s="39">
        <v>7253.1046403026303</v>
      </c>
      <c r="Q205" s="39"/>
      <c r="R205" s="39">
        <v>15917.7524565965</v>
      </c>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row>
    <row r="206" spans="1:54">
      <c r="A206" s="38">
        <v>36981</v>
      </c>
      <c r="B206" s="39">
        <v>3157.7048617587002</v>
      </c>
      <c r="C206" s="39">
        <v>866.06461996000303</v>
      </c>
      <c r="D206" s="39"/>
      <c r="E206" s="39"/>
      <c r="F206" s="39"/>
      <c r="G206" s="39"/>
      <c r="H206" s="39">
        <v>61586.195111140201</v>
      </c>
      <c r="I206" s="39">
        <v>6823.0752090831402</v>
      </c>
      <c r="J206" s="39"/>
      <c r="K206" s="39"/>
      <c r="L206" s="39"/>
      <c r="M206" s="39"/>
      <c r="N206" s="39">
        <v>64715.180743810801</v>
      </c>
      <c r="O206" s="39">
        <v>7696.6797378047704</v>
      </c>
      <c r="P206" s="39">
        <v>7615.49011552296</v>
      </c>
      <c r="Q206" s="39"/>
      <c r="R206" s="39">
        <v>15940.5187355992</v>
      </c>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row>
    <row r="207" spans="1:54">
      <c r="A207" s="38">
        <v>37011</v>
      </c>
      <c r="B207" s="39">
        <v>3210.3267603745999</v>
      </c>
      <c r="C207" s="39">
        <v>856.20628898260202</v>
      </c>
      <c r="D207" s="39"/>
      <c r="E207" s="39"/>
      <c r="F207" s="39"/>
      <c r="G207" s="39"/>
      <c r="H207" s="39">
        <v>63949.533087429103</v>
      </c>
      <c r="I207" s="39">
        <v>6881.56015580646</v>
      </c>
      <c r="J207" s="39"/>
      <c r="K207" s="39"/>
      <c r="L207" s="39"/>
      <c r="M207" s="39"/>
      <c r="N207" s="39">
        <v>66961.038751880697</v>
      </c>
      <c r="O207" s="39">
        <v>7686.4825443504697</v>
      </c>
      <c r="P207" s="39">
        <v>7605.0337776404003</v>
      </c>
      <c r="Q207" s="39"/>
      <c r="R207" s="39">
        <v>16128.828313120501</v>
      </c>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row>
    <row r="208" spans="1:54">
      <c r="A208" s="38">
        <v>37042</v>
      </c>
      <c r="B208" s="39">
        <v>3140.8656223332</v>
      </c>
      <c r="C208" s="39">
        <v>831.23927440086402</v>
      </c>
      <c r="D208" s="39"/>
      <c r="E208" s="39"/>
      <c r="F208" s="39"/>
      <c r="G208" s="39"/>
      <c r="H208" s="39">
        <v>61283.195762158997</v>
      </c>
      <c r="I208" s="39">
        <v>6423.5182012623</v>
      </c>
      <c r="J208" s="39"/>
      <c r="K208" s="39"/>
      <c r="L208" s="39"/>
      <c r="M208" s="39"/>
      <c r="N208" s="39">
        <v>64419.500195242901</v>
      </c>
      <c r="O208" s="39">
        <v>7316.8208901395901</v>
      </c>
      <c r="P208" s="39">
        <v>7539.09471625279</v>
      </c>
      <c r="Q208" s="39"/>
      <c r="R208" s="39">
        <v>16325.1162741352</v>
      </c>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row>
    <row r="209" spans="1:54">
      <c r="A209" s="38">
        <v>37072</v>
      </c>
      <c r="B209" s="39">
        <v>3129.0609730791998</v>
      </c>
      <c r="C209" s="39">
        <v>848.91936181995504</v>
      </c>
      <c r="D209" s="39"/>
      <c r="E209" s="39"/>
      <c r="F209" s="39"/>
      <c r="G209" s="39"/>
      <c r="H209" s="39">
        <v>62372.150355359998</v>
      </c>
      <c r="I209" s="39">
        <v>6847.3859873991596</v>
      </c>
      <c r="J209" s="39"/>
      <c r="K209" s="39"/>
      <c r="L209" s="39"/>
      <c r="M209" s="39"/>
      <c r="N209" s="39">
        <v>65482.113341017</v>
      </c>
      <c r="O209" s="39">
        <v>7669.2370444590097</v>
      </c>
      <c r="P209" s="39">
        <v>7657.5209444063003</v>
      </c>
      <c r="Q209" s="39"/>
      <c r="R209" s="39">
        <v>16481.270530829799</v>
      </c>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row>
    <row r="210" spans="1:54">
      <c r="A210" s="38">
        <v>37103</v>
      </c>
      <c r="B210" s="39">
        <v>3136.8720212605199</v>
      </c>
      <c r="C210" s="39">
        <v>860.14355698782299</v>
      </c>
      <c r="D210" s="39"/>
      <c r="E210" s="39"/>
      <c r="F210" s="39"/>
      <c r="G210" s="39"/>
      <c r="H210" s="39">
        <v>63302.577539419901</v>
      </c>
      <c r="I210" s="39">
        <v>6994.7007165041396</v>
      </c>
      <c r="J210" s="39"/>
      <c r="K210" s="39"/>
      <c r="L210" s="39"/>
      <c r="M210" s="39"/>
      <c r="N210" s="39">
        <v>66463.694666614494</v>
      </c>
      <c r="O210" s="39">
        <v>7859.16819302558</v>
      </c>
      <c r="P210" s="39">
        <v>7768.7772869239698</v>
      </c>
      <c r="Q210" s="39"/>
      <c r="R210" s="39">
        <v>16665.2019546796</v>
      </c>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row>
    <row r="211" spans="1:54">
      <c r="A211" s="38">
        <v>37134</v>
      </c>
      <c r="B211" s="39">
        <v>3060.36992802636</v>
      </c>
      <c r="C211" s="39">
        <v>841.85453214268398</v>
      </c>
      <c r="D211" s="39"/>
      <c r="E211" s="39"/>
      <c r="F211" s="39"/>
      <c r="G211" s="39"/>
      <c r="H211" s="39">
        <v>63757.338175217497</v>
      </c>
      <c r="I211" s="39">
        <v>6980.2285856764602</v>
      </c>
      <c r="J211" s="39"/>
      <c r="K211" s="39"/>
      <c r="L211" s="39"/>
      <c r="M211" s="39"/>
      <c r="N211" s="39">
        <v>66809.322616835198</v>
      </c>
      <c r="O211" s="39">
        <v>7775.5635411673702</v>
      </c>
      <c r="P211" s="39">
        <v>7806.6725145542396</v>
      </c>
      <c r="Q211" s="39"/>
      <c r="R211" s="39">
        <v>16884.166905536102</v>
      </c>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row>
    <row r="212" spans="1:54">
      <c r="A212" s="38">
        <v>37164</v>
      </c>
      <c r="B212" s="39">
        <v>3042.3023441035598</v>
      </c>
      <c r="C212" s="39">
        <v>842.71204565382902</v>
      </c>
      <c r="D212" s="39"/>
      <c r="E212" s="39"/>
      <c r="F212" s="39"/>
      <c r="G212" s="39"/>
      <c r="H212" s="39">
        <v>64377.781576808797</v>
      </c>
      <c r="I212" s="39">
        <v>7142.1216402207601</v>
      </c>
      <c r="J212" s="39"/>
      <c r="K212" s="39"/>
      <c r="L212" s="39"/>
      <c r="M212" s="39"/>
      <c r="N212" s="39">
        <v>67394.951480490898</v>
      </c>
      <c r="O212" s="39">
        <v>8002.3706122703998</v>
      </c>
      <c r="P212" s="39">
        <v>8013.5559020533301</v>
      </c>
      <c r="Q212" s="39"/>
      <c r="R212" s="39">
        <v>16976.194563378202</v>
      </c>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row>
    <row r="213" spans="1:54">
      <c r="A213" s="38">
        <v>37195</v>
      </c>
      <c r="B213" s="39">
        <v>3078.1919751581099</v>
      </c>
      <c r="C213" s="39">
        <v>817.12868780884503</v>
      </c>
      <c r="D213" s="39"/>
      <c r="E213" s="39"/>
      <c r="F213" s="39"/>
      <c r="G213" s="39"/>
      <c r="H213" s="39">
        <v>64892.821959397603</v>
      </c>
      <c r="I213" s="39">
        <v>7077.8153325906096</v>
      </c>
      <c r="J213" s="39"/>
      <c r="K213" s="39"/>
      <c r="L213" s="39"/>
      <c r="M213" s="39"/>
      <c r="N213" s="39">
        <v>67954.365294681498</v>
      </c>
      <c r="O213" s="39">
        <v>7867.1639233941096</v>
      </c>
      <c r="P213" s="39">
        <v>8074.7425788784003</v>
      </c>
      <c r="Q213" s="39"/>
      <c r="R213" s="39">
        <v>17233.111186385398</v>
      </c>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row>
    <row r="214" spans="1:54">
      <c r="A214" s="38">
        <v>37225</v>
      </c>
      <c r="B214" s="39">
        <v>3094.0603946153001</v>
      </c>
      <c r="C214" s="39">
        <v>851.20656565166803</v>
      </c>
      <c r="D214" s="39"/>
      <c r="E214" s="39"/>
      <c r="F214" s="39"/>
      <c r="G214" s="39"/>
      <c r="H214" s="39">
        <v>63913.526323174003</v>
      </c>
      <c r="I214" s="39">
        <v>7273.7505676294604</v>
      </c>
      <c r="J214" s="39"/>
      <c r="K214" s="39"/>
      <c r="L214" s="39"/>
      <c r="M214" s="39"/>
      <c r="N214" s="39">
        <v>67058.497016889596</v>
      </c>
      <c r="O214" s="39">
        <v>8117.7829314229903</v>
      </c>
      <c r="P214" s="39">
        <v>8151.8828581257303</v>
      </c>
      <c r="Q214" s="39"/>
      <c r="R214" s="39">
        <v>17281.148888799202</v>
      </c>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row>
    <row r="215" spans="1:54">
      <c r="A215" s="38">
        <v>37256</v>
      </c>
      <c r="B215" s="39">
        <v>3116.17992474014</v>
      </c>
      <c r="C215" s="39">
        <v>872.51350357709396</v>
      </c>
      <c r="D215" s="39"/>
      <c r="E215" s="39"/>
      <c r="F215" s="39"/>
      <c r="G215" s="39"/>
      <c r="H215" s="39">
        <v>66446.644720430806</v>
      </c>
      <c r="I215" s="39">
        <v>7596.2889111295899</v>
      </c>
      <c r="J215" s="39"/>
      <c r="K215" s="39"/>
      <c r="L215" s="39"/>
      <c r="M215" s="39"/>
      <c r="N215" s="39">
        <v>69703.148270295002</v>
      </c>
      <c r="O215" s="39">
        <v>8482.7699027046601</v>
      </c>
      <c r="P215" s="39">
        <v>8381.1100050502992</v>
      </c>
      <c r="Q215" s="39"/>
      <c r="R215" s="39">
        <v>17389.394515526001</v>
      </c>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row>
    <row r="216" spans="1:54">
      <c r="A216" s="38">
        <v>37287</v>
      </c>
      <c r="B216" s="39">
        <v>2980.25204165675</v>
      </c>
      <c r="C216" s="39">
        <v>849.82334223993905</v>
      </c>
      <c r="D216" s="39"/>
      <c r="E216" s="39"/>
      <c r="F216" s="39"/>
      <c r="G216" s="39"/>
      <c r="H216" s="39">
        <v>75913.365927434803</v>
      </c>
      <c r="I216" s="39">
        <v>9126.6499027811205</v>
      </c>
      <c r="J216" s="39"/>
      <c r="K216" s="39"/>
      <c r="L216" s="39"/>
      <c r="M216" s="39"/>
      <c r="N216" s="39">
        <v>78884.235646258705</v>
      </c>
      <c r="O216" s="39">
        <v>9978.4661985783696</v>
      </c>
      <c r="P216" s="39">
        <v>9921.3628499085098</v>
      </c>
      <c r="Q216" s="39"/>
      <c r="R216" s="39">
        <v>20312.980390472701</v>
      </c>
      <c r="S216" s="39"/>
      <c r="T216" s="39"/>
      <c r="U216" s="39"/>
      <c r="V216" s="39"/>
      <c r="W216" s="39"/>
      <c r="X216" s="39"/>
      <c r="Y216" s="39"/>
      <c r="Z216" s="39"/>
      <c r="AA216" s="39"/>
      <c r="AB216" s="39"/>
      <c r="AC216" s="39"/>
      <c r="AD216" s="39"/>
      <c r="AE216" s="39">
        <v>2909.7273536135599</v>
      </c>
      <c r="AF216" s="39">
        <v>805.73260330438904</v>
      </c>
      <c r="AG216" s="39">
        <v>72193.988632214794</v>
      </c>
      <c r="AH216" s="39">
        <v>8248.6611686871402</v>
      </c>
      <c r="AI216" s="39"/>
      <c r="AJ216" s="39"/>
      <c r="AK216" s="39"/>
      <c r="AL216" s="39"/>
      <c r="AM216" s="39">
        <v>75078.868003637093</v>
      </c>
      <c r="AN216" s="39">
        <v>9048.2718191335898</v>
      </c>
      <c r="AO216" s="39">
        <v>9009.5719399393092</v>
      </c>
      <c r="AP216" s="39">
        <v>19259.000528553301</v>
      </c>
      <c r="AQ216" s="39">
        <v>76.968163565643096</v>
      </c>
      <c r="AR216" s="39">
        <v>44.037426757330003</v>
      </c>
      <c r="AS216" s="39">
        <v>3727.2086606553298</v>
      </c>
      <c r="AT216" s="39">
        <v>857.77830131065696</v>
      </c>
      <c r="AU216" s="39"/>
      <c r="AV216" s="39"/>
      <c r="AW216" s="39"/>
      <c r="AX216" s="39"/>
      <c r="AY216" s="39">
        <v>3805.56670212877</v>
      </c>
      <c r="AZ216" s="39">
        <v>902.01217438189303</v>
      </c>
      <c r="BA216" s="39">
        <v>911.14218429876701</v>
      </c>
      <c r="BB216" s="39">
        <v>1116.0786140100499</v>
      </c>
    </row>
    <row r="217" spans="1:54">
      <c r="A217" s="38">
        <v>37315</v>
      </c>
      <c r="B217" s="39">
        <v>2991.7553910430101</v>
      </c>
      <c r="C217" s="39">
        <v>849.22988849165495</v>
      </c>
      <c r="D217" s="39"/>
      <c r="E217" s="39"/>
      <c r="F217" s="39"/>
      <c r="G217" s="39"/>
      <c r="H217" s="39">
        <v>75996.160890674</v>
      </c>
      <c r="I217" s="39">
        <v>9198.2484239364694</v>
      </c>
      <c r="J217" s="39"/>
      <c r="K217" s="39"/>
      <c r="L217" s="39"/>
      <c r="M217" s="39"/>
      <c r="N217" s="39">
        <v>79004.850673420297</v>
      </c>
      <c r="O217" s="39">
        <v>10058.189292003</v>
      </c>
      <c r="P217" s="39">
        <v>9945.2341719425403</v>
      </c>
      <c r="Q217" s="39"/>
      <c r="R217" s="39">
        <v>20585.293511113399</v>
      </c>
      <c r="S217" s="39"/>
      <c r="T217" s="39"/>
      <c r="U217" s="39"/>
      <c r="V217" s="39"/>
      <c r="W217" s="39"/>
      <c r="X217" s="39"/>
      <c r="Y217" s="39"/>
      <c r="Z217" s="39"/>
      <c r="AA217" s="39"/>
      <c r="AB217" s="39"/>
      <c r="AC217" s="39"/>
      <c r="AD217" s="39"/>
      <c r="AE217" s="39">
        <v>2911.1936975465601</v>
      </c>
      <c r="AF217" s="39">
        <v>804.52033268108403</v>
      </c>
      <c r="AG217" s="39">
        <v>72332.355963383394</v>
      </c>
      <c r="AH217" s="39">
        <v>8294.2623254030896</v>
      </c>
      <c r="AI217" s="39"/>
      <c r="AJ217" s="39"/>
      <c r="AK217" s="39"/>
      <c r="AL217" s="39"/>
      <c r="AM217" s="39">
        <v>75257.072564004397</v>
      </c>
      <c r="AN217" s="39">
        <v>9105.0997373675891</v>
      </c>
      <c r="AO217" s="39">
        <v>8981.0893464192795</v>
      </c>
      <c r="AP217" s="39">
        <v>19476.1930681427</v>
      </c>
      <c r="AQ217" s="39">
        <v>76.912640432752696</v>
      </c>
      <c r="AR217" s="39">
        <v>44.3484046129281</v>
      </c>
      <c r="AS217" s="39">
        <v>3656.7747615889498</v>
      </c>
      <c r="AT217" s="39">
        <v>900.74345912701699</v>
      </c>
      <c r="AU217" s="39"/>
      <c r="AV217" s="39"/>
      <c r="AW217" s="39"/>
      <c r="AX217" s="39"/>
      <c r="AY217" s="39">
        <v>3733.6269766363398</v>
      </c>
      <c r="AZ217" s="39">
        <v>946.734295020221</v>
      </c>
      <c r="BA217" s="39">
        <v>971.34082395696498</v>
      </c>
      <c r="BB217" s="39">
        <v>1110.57665482586</v>
      </c>
    </row>
    <row r="218" spans="1:54">
      <c r="A218" s="38">
        <v>37346</v>
      </c>
      <c r="B218" s="39">
        <v>2965.14741024962</v>
      </c>
      <c r="C218" s="39">
        <v>825.38400070534306</v>
      </c>
      <c r="D218" s="39"/>
      <c r="E218" s="39"/>
      <c r="F218" s="39"/>
      <c r="G218" s="39"/>
      <c r="H218" s="39">
        <v>76452.579625879996</v>
      </c>
      <c r="I218" s="39">
        <v>9456.3397930034407</v>
      </c>
      <c r="J218" s="39"/>
      <c r="K218" s="39"/>
      <c r="L218" s="39"/>
      <c r="M218" s="39"/>
      <c r="N218" s="39">
        <v>79434.864087873197</v>
      </c>
      <c r="O218" s="39">
        <v>10291.655006356499</v>
      </c>
      <c r="P218" s="39">
        <v>10097.2419394018</v>
      </c>
      <c r="Q218" s="39"/>
      <c r="R218" s="39">
        <v>20747.838061925999</v>
      </c>
      <c r="S218" s="39"/>
      <c r="T218" s="39"/>
      <c r="U218" s="39"/>
      <c r="V218" s="39"/>
      <c r="W218" s="39"/>
      <c r="X218" s="39"/>
      <c r="Y218" s="39"/>
      <c r="Z218" s="39"/>
      <c r="AA218" s="39"/>
      <c r="AB218" s="39"/>
      <c r="AC218" s="39"/>
      <c r="AD218" s="39"/>
      <c r="AE218" s="39">
        <v>2890.81749359273</v>
      </c>
      <c r="AF218" s="39">
        <v>784.13284326968005</v>
      </c>
      <c r="AG218" s="39">
        <v>72707.601668923904</v>
      </c>
      <c r="AH218" s="39">
        <v>8479.46138742332</v>
      </c>
      <c r="AI218" s="39"/>
      <c r="AJ218" s="39"/>
      <c r="AK218" s="39"/>
      <c r="AL218" s="39"/>
      <c r="AM218" s="39">
        <v>75608.581322393904</v>
      </c>
      <c r="AN218" s="39">
        <v>9280.0830927148909</v>
      </c>
      <c r="AO218" s="39">
        <v>9132.1715995490795</v>
      </c>
      <c r="AP218" s="39">
        <v>19593.424937337801</v>
      </c>
      <c r="AQ218" s="39">
        <v>77.566338560636098</v>
      </c>
      <c r="AR218" s="39">
        <v>44.457344237801202</v>
      </c>
      <c r="AS218" s="39">
        <v>3870.73245833599</v>
      </c>
      <c r="AT218" s="39">
        <v>945.15410085455801</v>
      </c>
      <c r="AU218" s="39"/>
      <c r="AV218" s="39"/>
      <c r="AW218" s="39"/>
      <c r="AX218" s="39"/>
      <c r="AY218" s="39">
        <v>3948.9253539695101</v>
      </c>
      <c r="AZ218" s="39">
        <v>990.76827495482996</v>
      </c>
      <c r="BA218" s="39">
        <v>979.33686835706101</v>
      </c>
      <c r="BB218" s="39">
        <v>1154.3900185503101</v>
      </c>
    </row>
    <row r="219" spans="1:54">
      <c r="A219" s="38">
        <v>37376</v>
      </c>
      <c r="B219" s="39">
        <v>2938.1880640507202</v>
      </c>
      <c r="C219" s="39">
        <v>854.98072435519805</v>
      </c>
      <c r="D219" s="39"/>
      <c r="E219" s="39"/>
      <c r="F219" s="39"/>
      <c r="G219" s="39"/>
      <c r="H219" s="39">
        <v>75717.345239520306</v>
      </c>
      <c r="I219" s="39">
        <v>9261.8979505502393</v>
      </c>
      <c r="J219" s="39"/>
      <c r="K219" s="39"/>
      <c r="L219" s="39"/>
      <c r="M219" s="39"/>
      <c r="N219" s="39">
        <v>78675.428783019102</v>
      </c>
      <c r="O219" s="39">
        <v>10112.1029731989</v>
      </c>
      <c r="P219" s="39">
        <v>10236.952339125601</v>
      </c>
      <c r="Q219" s="39"/>
      <c r="R219" s="39">
        <v>20756.569623825901</v>
      </c>
      <c r="S219" s="39"/>
      <c r="T219" s="39"/>
      <c r="U219" s="39"/>
      <c r="V219" s="39"/>
      <c r="W219" s="39"/>
      <c r="X219" s="39"/>
      <c r="Y219" s="39"/>
      <c r="Z219" s="39"/>
      <c r="AA219" s="39"/>
      <c r="AB219" s="39"/>
      <c r="AC219" s="39"/>
      <c r="AD219" s="39"/>
      <c r="AE219" s="39">
        <v>2874.8157480910199</v>
      </c>
      <c r="AF219" s="39">
        <v>808.61486233754204</v>
      </c>
      <c r="AG219" s="39">
        <v>72192.616377536804</v>
      </c>
      <c r="AH219" s="39">
        <v>8371.2806552417696</v>
      </c>
      <c r="AI219" s="39"/>
      <c r="AJ219" s="39"/>
      <c r="AK219" s="39"/>
      <c r="AL219" s="39"/>
      <c r="AM219" s="39">
        <v>75085.171189954504</v>
      </c>
      <c r="AN219" s="39">
        <v>9174.9891774003809</v>
      </c>
      <c r="AO219" s="39">
        <v>9277.3762888271594</v>
      </c>
      <c r="AP219" s="39">
        <v>19589.768095912001</v>
      </c>
      <c r="AQ219" s="39">
        <v>77.139064385781595</v>
      </c>
      <c r="AR219" s="39">
        <v>44.920353442649201</v>
      </c>
      <c r="AS219" s="39">
        <v>3507.7829651910001</v>
      </c>
      <c r="AT219" s="39">
        <v>932.47716283103</v>
      </c>
      <c r="AU219" s="39"/>
      <c r="AV219" s="39"/>
      <c r="AW219" s="39"/>
      <c r="AX219" s="39"/>
      <c r="AY219" s="39">
        <v>3585.2401162777901</v>
      </c>
      <c r="AZ219" s="39">
        <v>978.14464549123602</v>
      </c>
      <c r="BA219" s="39">
        <v>969.177875701635</v>
      </c>
      <c r="BB219" s="39">
        <v>1164.96297784595</v>
      </c>
    </row>
    <row r="220" spans="1:54">
      <c r="A220" s="38">
        <v>37407</v>
      </c>
      <c r="B220" s="39">
        <v>2991.6368349034901</v>
      </c>
      <c r="C220" s="39">
        <v>873.58665071796599</v>
      </c>
      <c r="D220" s="39"/>
      <c r="E220" s="39"/>
      <c r="F220" s="39"/>
      <c r="G220" s="39"/>
      <c r="H220" s="39">
        <v>79486.995177058794</v>
      </c>
      <c r="I220" s="39">
        <v>9620.9602854730092</v>
      </c>
      <c r="J220" s="39"/>
      <c r="K220" s="39"/>
      <c r="L220" s="39"/>
      <c r="M220" s="39"/>
      <c r="N220" s="39">
        <v>82479.021505788507</v>
      </c>
      <c r="O220" s="39">
        <v>10503.550672756401</v>
      </c>
      <c r="P220" s="39">
        <v>10429.408259317799</v>
      </c>
      <c r="Q220" s="39"/>
      <c r="R220" s="39">
        <v>21290.036139117699</v>
      </c>
      <c r="S220" s="39"/>
      <c r="T220" s="39"/>
      <c r="U220" s="39"/>
      <c r="V220" s="39"/>
      <c r="W220" s="39"/>
      <c r="X220" s="39"/>
      <c r="Y220" s="39"/>
      <c r="Z220" s="39"/>
      <c r="AA220" s="39"/>
      <c r="AB220" s="39"/>
      <c r="AC220" s="39"/>
      <c r="AD220" s="39"/>
      <c r="AE220" s="39">
        <v>2905.7296668398399</v>
      </c>
      <c r="AF220" s="39">
        <v>828.75182626851597</v>
      </c>
      <c r="AG220" s="39">
        <v>75738.586438625003</v>
      </c>
      <c r="AH220" s="39">
        <v>8689.6721781947908</v>
      </c>
      <c r="AI220" s="39"/>
      <c r="AJ220" s="39"/>
      <c r="AK220" s="39"/>
      <c r="AL220" s="39"/>
      <c r="AM220" s="39">
        <v>78647.463743067303</v>
      </c>
      <c r="AN220" s="39">
        <v>9518.7818308567694</v>
      </c>
      <c r="AO220" s="39">
        <v>9427.0913287549993</v>
      </c>
      <c r="AP220" s="39">
        <v>20092.952495132002</v>
      </c>
      <c r="AQ220" s="39">
        <v>76.495780130270404</v>
      </c>
      <c r="AR220" s="39">
        <v>44.969188717334497</v>
      </c>
      <c r="AS220" s="39">
        <v>3827.1959823720299</v>
      </c>
      <c r="AT220" s="39">
        <v>938.76806771417205</v>
      </c>
      <c r="AU220" s="39"/>
      <c r="AV220" s="39"/>
      <c r="AW220" s="39"/>
      <c r="AX220" s="39"/>
      <c r="AY220" s="39">
        <v>3903.1302008970401</v>
      </c>
      <c r="AZ220" s="39">
        <v>984.42942540391005</v>
      </c>
      <c r="BA220" s="39">
        <v>1001.93746098421</v>
      </c>
      <c r="BB220" s="39">
        <v>1181.6915025112</v>
      </c>
    </row>
    <row r="221" spans="1:54">
      <c r="A221" s="38">
        <v>37437</v>
      </c>
      <c r="B221" s="39">
        <v>2978.2641944889101</v>
      </c>
      <c r="C221" s="39">
        <v>858.70538016769899</v>
      </c>
      <c r="D221" s="39"/>
      <c r="E221" s="39"/>
      <c r="F221" s="39"/>
      <c r="G221" s="39"/>
      <c r="H221" s="39">
        <v>77083.486766539296</v>
      </c>
      <c r="I221" s="39">
        <v>9535.3390144203895</v>
      </c>
      <c r="J221" s="39"/>
      <c r="K221" s="39"/>
      <c r="L221" s="39"/>
      <c r="M221" s="39"/>
      <c r="N221" s="39">
        <v>80090.907486755503</v>
      </c>
      <c r="O221" s="39">
        <v>10387.6011375504</v>
      </c>
      <c r="P221" s="39">
        <v>10604.069251724801</v>
      </c>
      <c r="Q221" s="39"/>
      <c r="R221" s="39">
        <v>21293.096339005901</v>
      </c>
      <c r="S221" s="39"/>
      <c r="T221" s="39"/>
      <c r="U221" s="39"/>
      <c r="V221" s="39"/>
      <c r="W221" s="39"/>
      <c r="X221" s="39"/>
      <c r="Y221" s="39"/>
      <c r="Z221" s="39"/>
      <c r="AA221" s="39"/>
      <c r="AB221" s="39"/>
      <c r="AC221" s="39"/>
      <c r="AD221" s="39"/>
      <c r="AE221" s="39">
        <v>2907.1857206784198</v>
      </c>
      <c r="AF221" s="39">
        <v>813.63100856606695</v>
      </c>
      <c r="AG221" s="39">
        <v>73185.059260985698</v>
      </c>
      <c r="AH221" s="39">
        <v>8579.9250580726803</v>
      </c>
      <c r="AI221" s="39"/>
      <c r="AJ221" s="39"/>
      <c r="AK221" s="39"/>
      <c r="AL221" s="39"/>
      <c r="AM221" s="39">
        <v>76120.999745164401</v>
      </c>
      <c r="AN221" s="39">
        <v>9391.9174446158704</v>
      </c>
      <c r="AO221" s="39">
        <v>9529.6724482787904</v>
      </c>
      <c r="AP221" s="39">
        <v>20098.124624394601</v>
      </c>
      <c r="AQ221" s="39">
        <v>75.581928179703198</v>
      </c>
      <c r="AR221" s="39">
        <v>45.0996149620902</v>
      </c>
      <c r="AS221" s="39">
        <v>3825.81659623715</v>
      </c>
      <c r="AT221" s="39">
        <v>950.49106034258</v>
      </c>
      <c r="AU221" s="39"/>
      <c r="AV221" s="39"/>
      <c r="AW221" s="39"/>
      <c r="AX221" s="39"/>
      <c r="AY221" s="39">
        <v>3901.0285431065199</v>
      </c>
      <c r="AZ221" s="39">
        <v>995.84968417300502</v>
      </c>
      <c r="BA221" s="39">
        <v>1027.4890770377899</v>
      </c>
      <c r="BB221" s="39">
        <v>1178.29666073515</v>
      </c>
    </row>
    <row r="222" spans="1:54">
      <c r="A222" s="38">
        <v>37468</v>
      </c>
      <c r="B222" s="39">
        <v>2974.9448306795898</v>
      </c>
      <c r="C222" s="39">
        <v>856.40832636824803</v>
      </c>
      <c r="D222" s="39"/>
      <c r="E222" s="39"/>
      <c r="F222" s="39"/>
      <c r="G222" s="39"/>
      <c r="H222" s="39">
        <v>78854.747905421304</v>
      </c>
      <c r="I222" s="39">
        <v>9760.1785150468895</v>
      </c>
      <c r="J222" s="39"/>
      <c r="K222" s="39"/>
      <c r="L222" s="39"/>
      <c r="M222" s="39"/>
      <c r="N222" s="39">
        <v>81855.762743073705</v>
      </c>
      <c r="O222" s="39">
        <v>10619.823892742201</v>
      </c>
      <c r="P222" s="39">
        <v>10552.4481024461</v>
      </c>
      <c r="Q222" s="39"/>
      <c r="R222" s="39">
        <v>21784.6287722587</v>
      </c>
      <c r="S222" s="39"/>
      <c r="T222" s="39"/>
      <c r="U222" s="39"/>
      <c r="V222" s="39"/>
      <c r="W222" s="39"/>
      <c r="X222" s="39"/>
      <c r="Y222" s="39"/>
      <c r="Z222" s="39"/>
      <c r="AA222" s="39"/>
      <c r="AB222" s="39"/>
      <c r="AC222" s="39"/>
      <c r="AD222" s="39"/>
      <c r="AE222" s="39">
        <v>2896.4609548732401</v>
      </c>
      <c r="AF222" s="39">
        <v>811.84338851709799</v>
      </c>
      <c r="AG222" s="39">
        <v>74780.454622707693</v>
      </c>
      <c r="AH222" s="39">
        <v>8807.7519036816993</v>
      </c>
      <c r="AI222" s="39"/>
      <c r="AJ222" s="39"/>
      <c r="AK222" s="39"/>
      <c r="AL222" s="39"/>
      <c r="AM222" s="39">
        <v>77710.529334692197</v>
      </c>
      <c r="AN222" s="39">
        <v>9624.5333144991891</v>
      </c>
      <c r="AO222" s="39">
        <v>9561.3991178424203</v>
      </c>
      <c r="AP222" s="39">
        <v>20602.655240235501</v>
      </c>
      <c r="AQ222" s="39">
        <v>75.825504763501499</v>
      </c>
      <c r="AR222" s="39">
        <v>44.848377865437897</v>
      </c>
      <c r="AS222" s="39">
        <v>3847.4986687535902</v>
      </c>
      <c r="AT222" s="39">
        <v>947.97923695529403</v>
      </c>
      <c r="AU222" s="39"/>
      <c r="AV222" s="39"/>
      <c r="AW222" s="39"/>
      <c r="AX222" s="39"/>
      <c r="AY222" s="39">
        <v>3923.70743677674</v>
      </c>
      <c r="AZ222" s="39">
        <v>992.74518147112497</v>
      </c>
      <c r="BA222" s="39">
        <v>985.67613557376706</v>
      </c>
      <c r="BB222" s="39">
        <v>1173.3888158018699</v>
      </c>
    </row>
    <row r="223" spans="1:54">
      <c r="A223" s="38">
        <v>37499</v>
      </c>
      <c r="B223" s="39">
        <v>3029.9191614967599</v>
      </c>
      <c r="C223" s="39">
        <v>869.25540377985806</v>
      </c>
      <c r="D223" s="39"/>
      <c r="E223" s="39"/>
      <c r="F223" s="39"/>
      <c r="G223" s="39"/>
      <c r="H223" s="39">
        <v>79703.834165381006</v>
      </c>
      <c r="I223" s="39">
        <v>9815.7503382836694</v>
      </c>
      <c r="J223" s="39"/>
      <c r="K223" s="39"/>
      <c r="L223" s="39"/>
      <c r="M223" s="39"/>
      <c r="N223" s="39">
        <v>82720.977997487105</v>
      </c>
      <c r="O223" s="39">
        <v>10675.5116676819</v>
      </c>
      <c r="P223" s="39">
        <v>10983.0154266399</v>
      </c>
      <c r="Q223" s="39">
        <v>15460.4682768237</v>
      </c>
      <c r="R223" s="39">
        <v>21967.808894353999</v>
      </c>
      <c r="S223" s="39"/>
      <c r="T223" s="39"/>
      <c r="U223" s="39"/>
      <c r="V223" s="39"/>
      <c r="W223" s="39"/>
      <c r="X223" s="39"/>
      <c r="Y223" s="39"/>
      <c r="Z223" s="39"/>
      <c r="AA223" s="39"/>
      <c r="AB223" s="39"/>
      <c r="AC223" s="39"/>
      <c r="AD223" s="39"/>
      <c r="AE223" s="39">
        <v>2949.5394226994899</v>
      </c>
      <c r="AF223" s="39">
        <v>823.677957153683</v>
      </c>
      <c r="AG223" s="39">
        <v>75890.648666366396</v>
      </c>
      <c r="AH223" s="39">
        <v>8863.4727529766205</v>
      </c>
      <c r="AI223" s="39"/>
      <c r="AJ223" s="39"/>
      <c r="AK223" s="39"/>
      <c r="AL223" s="39"/>
      <c r="AM223" s="39">
        <v>78826.235201701798</v>
      </c>
      <c r="AN223" s="39">
        <v>9686.2848568378395</v>
      </c>
      <c r="AO223" s="39">
        <v>9903.3690948714502</v>
      </c>
      <c r="AP223" s="39">
        <v>20801.535676447798</v>
      </c>
      <c r="AQ223" s="39">
        <v>75.537927964208706</v>
      </c>
      <c r="AR223" s="39">
        <v>45.375664041490701</v>
      </c>
      <c r="AS223" s="39">
        <v>3871.8950184013001</v>
      </c>
      <c r="AT223" s="39">
        <v>955.92948235845404</v>
      </c>
      <c r="AU223" s="39"/>
      <c r="AV223" s="39"/>
      <c r="AW223" s="39"/>
      <c r="AX223" s="39"/>
      <c r="AY223" s="39">
        <v>3947.0691598705698</v>
      </c>
      <c r="AZ223" s="39">
        <v>1000.45234563185</v>
      </c>
      <c r="BA223" s="39">
        <v>1052.99456578694</v>
      </c>
      <c r="BB223" s="39">
        <v>1157.4348349388199</v>
      </c>
    </row>
    <row r="224" spans="1:54">
      <c r="A224" s="38">
        <v>37529</v>
      </c>
      <c r="B224" s="39">
        <v>2976.6284234468499</v>
      </c>
      <c r="C224" s="39">
        <v>856.39587914865797</v>
      </c>
      <c r="D224" s="39"/>
      <c r="E224" s="39"/>
      <c r="F224" s="39"/>
      <c r="G224" s="39"/>
      <c r="H224" s="39">
        <v>80449.937612202804</v>
      </c>
      <c r="I224" s="39">
        <v>10003.171958921501</v>
      </c>
      <c r="J224" s="39"/>
      <c r="K224" s="39"/>
      <c r="L224" s="39"/>
      <c r="M224" s="39"/>
      <c r="N224" s="39">
        <v>83454.936320533001</v>
      </c>
      <c r="O224" s="39">
        <v>10865.3348863304</v>
      </c>
      <c r="P224" s="39">
        <v>10685.9760721737</v>
      </c>
      <c r="Q224" s="39">
        <v>15860.7448194893</v>
      </c>
      <c r="R224" s="39">
        <v>22303.5620634279</v>
      </c>
      <c r="S224" s="39"/>
      <c r="T224" s="39"/>
      <c r="U224" s="39"/>
      <c r="V224" s="39"/>
      <c r="W224" s="39"/>
      <c r="X224" s="39"/>
      <c r="Y224" s="39"/>
      <c r="Z224" s="39"/>
      <c r="AA224" s="39"/>
      <c r="AB224" s="39"/>
      <c r="AC224" s="39"/>
      <c r="AD224" s="39"/>
      <c r="AE224" s="39">
        <v>2893.1900357759901</v>
      </c>
      <c r="AF224" s="39">
        <v>811.74209657830204</v>
      </c>
      <c r="AG224" s="39">
        <v>76513.383717988298</v>
      </c>
      <c r="AH224" s="39">
        <v>9046.9898384716907</v>
      </c>
      <c r="AI224" s="39"/>
      <c r="AJ224" s="39"/>
      <c r="AK224" s="39"/>
      <c r="AL224" s="39"/>
      <c r="AM224" s="39">
        <v>79444.648792253807</v>
      </c>
      <c r="AN224" s="39">
        <v>9866.2393177607992</v>
      </c>
      <c r="AO224" s="39">
        <v>9669.87025090938</v>
      </c>
      <c r="AP224" s="39">
        <v>21132.6539255811</v>
      </c>
      <c r="AQ224" s="39">
        <v>76.697210005015606</v>
      </c>
      <c r="AR224" s="39">
        <v>45.4012112480209</v>
      </c>
      <c r="AS224" s="39">
        <v>3927.1149808298701</v>
      </c>
      <c r="AT224" s="39">
        <v>964.73096843871599</v>
      </c>
      <c r="AU224" s="39"/>
      <c r="AV224" s="39"/>
      <c r="AW224" s="39"/>
      <c r="AX224" s="39"/>
      <c r="AY224" s="39">
        <v>4004.2673258524301</v>
      </c>
      <c r="AZ224" s="39">
        <v>1009.3528276569</v>
      </c>
      <c r="BA224" s="39">
        <v>1037.4183118466699</v>
      </c>
      <c r="BB224" s="39">
        <v>1175.4111043283399</v>
      </c>
    </row>
    <row r="225" spans="1:54">
      <c r="A225" s="38">
        <v>37560</v>
      </c>
      <c r="B225" s="39">
        <v>2999.9043927928201</v>
      </c>
      <c r="C225" s="39">
        <v>867.86092878715999</v>
      </c>
      <c r="D225" s="39"/>
      <c r="E225" s="39"/>
      <c r="F225" s="39"/>
      <c r="G225" s="39"/>
      <c r="H225" s="39">
        <v>81876.187635357404</v>
      </c>
      <c r="I225" s="39">
        <v>10129.5339474418</v>
      </c>
      <c r="J225" s="39"/>
      <c r="K225" s="39"/>
      <c r="L225" s="39"/>
      <c r="M225" s="39"/>
      <c r="N225" s="39">
        <v>84862.822030577401</v>
      </c>
      <c r="O225" s="39">
        <v>10986.9424231583</v>
      </c>
      <c r="P225" s="39">
        <v>10985.759658004399</v>
      </c>
      <c r="Q225" s="39">
        <v>15611.940635291299</v>
      </c>
      <c r="R225" s="39">
        <v>22614.0721149173</v>
      </c>
      <c r="S225" s="39"/>
      <c r="T225" s="39"/>
      <c r="U225" s="39"/>
      <c r="V225" s="39"/>
      <c r="W225" s="39"/>
      <c r="X225" s="39"/>
      <c r="Y225" s="39"/>
      <c r="Z225" s="39"/>
      <c r="AA225" s="39"/>
      <c r="AB225" s="39"/>
      <c r="AC225" s="39"/>
      <c r="AD225" s="39"/>
      <c r="AE225" s="39">
        <v>2926.1915828133001</v>
      </c>
      <c r="AF225" s="39">
        <v>820.70740335418702</v>
      </c>
      <c r="AG225" s="39">
        <v>77902.138036188902</v>
      </c>
      <c r="AH225" s="39">
        <v>9137.45902830458</v>
      </c>
      <c r="AI225" s="39"/>
      <c r="AJ225" s="39"/>
      <c r="AK225" s="39"/>
      <c r="AL225" s="39"/>
      <c r="AM225" s="39">
        <v>80804.001301516604</v>
      </c>
      <c r="AN225" s="39">
        <v>9950.6169759935001</v>
      </c>
      <c r="AO225" s="39">
        <v>9947.6463898113307</v>
      </c>
      <c r="AP225" s="39">
        <v>21423.278082695499</v>
      </c>
      <c r="AQ225" s="39">
        <v>75.861600846568805</v>
      </c>
      <c r="AR225" s="39">
        <v>45.664007632396299</v>
      </c>
      <c r="AS225" s="39">
        <v>3967.0439402041002</v>
      </c>
      <c r="AT225" s="39">
        <v>986.95813101823103</v>
      </c>
      <c r="AU225" s="39"/>
      <c r="AV225" s="39"/>
      <c r="AW225" s="39"/>
      <c r="AX225" s="39"/>
      <c r="AY225" s="39">
        <v>4043.03602784145</v>
      </c>
      <c r="AZ225" s="39">
        <v>1032.8095607570399</v>
      </c>
      <c r="BA225" s="39">
        <v>1042.61187629042</v>
      </c>
      <c r="BB225" s="39">
        <v>1190.4850319802299</v>
      </c>
    </row>
    <row r="226" spans="1:54">
      <c r="A226" s="38">
        <v>37590</v>
      </c>
      <c r="B226" s="39">
        <v>2964.4306895751902</v>
      </c>
      <c r="C226" s="39">
        <v>845.46429216839897</v>
      </c>
      <c r="D226" s="39"/>
      <c r="E226" s="39"/>
      <c r="F226" s="39"/>
      <c r="G226" s="39"/>
      <c r="H226" s="39">
        <v>81988.900817535701</v>
      </c>
      <c r="I226" s="39">
        <v>10216.098318258801</v>
      </c>
      <c r="J226" s="39"/>
      <c r="K226" s="39"/>
      <c r="L226" s="39"/>
      <c r="M226" s="39"/>
      <c r="N226" s="39">
        <v>84932.046319186105</v>
      </c>
      <c r="O226" s="39">
        <v>11062.4374469124</v>
      </c>
      <c r="P226" s="39">
        <v>11028.219755668801</v>
      </c>
      <c r="Q226" s="39">
        <v>16213.628282592799</v>
      </c>
      <c r="R226" s="39">
        <v>22784.257636173199</v>
      </c>
      <c r="S226" s="39"/>
      <c r="T226" s="39"/>
      <c r="U226" s="39"/>
      <c r="V226" s="39"/>
      <c r="W226" s="39"/>
      <c r="X226" s="39"/>
      <c r="Y226" s="39"/>
      <c r="Z226" s="39"/>
      <c r="AA226" s="39"/>
      <c r="AB226" s="39"/>
      <c r="AC226" s="39"/>
      <c r="AD226" s="39"/>
      <c r="AE226" s="39">
        <v>2899.4469255736299</v>
      </c>
      <c r="AF226" s="39">
        <v>800.49981367620205</v>
      </c>
      <c r="AG226" s="39">
        <v>78072.919377345796</v>
      </c>
      <c r="AH226" s="39">
        <v>9224.8039978859397</v>
      </c>
      <c r="AI226" s="39"/>
      <c r="AJ226" s="39"/>
      <c r="AK226" s="39"/>
      <c r="AL226" s="39"/>
      <c r="AM226" s="39">
        <v>80920.544493055495</v>
      </c>
      <c r="AN226" s="39">
        <v>10019.153608914799</v>
      </c>
      <c r="AO226" s="39">
        <v>9996.9866416232599</v>
      </c>
      <c r="AP226" s="39">
        <v>21590.748071197901</v>
      </c>
      <c r="AQ226" s="39">
        <v>75.267967308094001</v>
      </c>
      <c r="AR226" s="39">
        <v>45.209149549947199</v>
      </c>
      <c r="AS226" s="39">
        <v>3972.0739903202302</v>
      </c>
      <c r="AT226" s="39">
        <v>1003.33187126523</v>
      </c>
      <c r="AU226" s="39"/>
      <c r="AV226" s="39"/>
      <c r="AW226" s="39"/>
      <c r="AX226" s="39"/>
      <c r="AY226" s="39">
        <v>4046.85982222343</v>
      </c>
      <c r="AZ226" s="39">
        <v>1047.6492250096701</v>
      </c>
      <c r="BA226" s="39">
        <v>1027.0697607578199</v>
      </c>
      <c r="BB226" s="39">
        <v>1200.10808125523</v>
      </c>
    </row>
    <row r="227" spans="1:54">
      <c r="A227" s="38">
        <v>37621</v>
      </c>
      <c r="B227" s="39">
        <v>2934.92745271795</v>
      </c>
      <c r="C227" s="39">
        <v>843.95274154504898</v>
      </c>
      <c r="D227" s="39"/>
      <c r="E227" s="39"/>
      <c r="F227" s="39"/>
      <c r="G227" s="39"/>
      <c r="H227" s="39">
        <v>82015.206998162306</v>
      </c>
      <c r="I227" s="39">
        <v>10307.143416671401</v>
      </c>
      <c r="J227" s="39"/>
      <c r="K227" s="39"/>
      <c r="L227" s="39"/>
      <c r="M227" s="39"/>
      <c r="N227" s="39">
        <v>84917.028344515493</v>
      </c>
      <c r="O227" s="39">
        <v>11154.304186650301</v>
      </c>
      <c r="P227" s="39">
        <v>10987.5131841403</v>
      </c>
      <c r="Q227" s="39">
        <v>16197.816191591401</v>
      </c>
      <c r="R227" s="39">
        <v>23140.495352915699</v>
      </c>
      <c r="S227" s="39"/>
      <c r="T227" s="39"/>
      <c r="U227" s="39"/>
      <c r="V227" s="39"/>
      <c r="W227" s="39"/>
      <c r="X227" s="39"/>
      <c r="Y227" s="39"/>
      <c r="Z227" s="39"/>
      <c r="AA227" s="39"/>
      <c r="AB227" s="39"/>
      <c r="AC227" s="39"/>
      <c r="AD227" s="39"/>
      <c r="AE227" s="39">
        <v>2860.6689975798899</v>
      </c>
      <c r="AF227" s="39">
        <v>798.22702043847096</v>
      </c>
      <c r="AG227" s="39">
        <v>78019.955542900905</v>
      </c>
      <c r="AH227" s="39">
        <v>9298.7430707927706</v>
      </c>
      <c r="AI227" s="39"/>
      <c r="AJ227" s="39"/>
      <c r="AK227" s="39"/>
      <c r="AL227" s="39"/>
      <c r="AM227" s="39">
        <v>80879.253959128604</v>
      </c>
      <c r="AN227" s="39">
        <v>10096.768961039499</v>
      </c>
      <c r="AO227" s="39">
        <v>10027.470129086199</v>
      </c>
      <c r="AP227" s="39">
        <v>21911.867960052201</v>
      </c>
      <c r="AQ227" s="39">
        <v>75.215993724888506</v>
      </c>
      <c r="AR227" s="39">
        <v>44.922265036752201</v>
      </c>
      <c r="AS227" s="39">
        <v>4010.6546659395699</v>
      </c>
      <c r="AT227" s="39">
        <v>993.20191614292605</v>
      </c>
      <c r="AU227" s="39"/>
      <c r="AV227" s="39"/>
      <c r="AW227" s="39"/>
      <c r="AX227" s="39"/>
      <c r="AY227" s="39">
        <v>4085.5162046205601</v>
      </c>
      <c r="AZ227" s="39">
        <v>1036.5675137696801</v>
      </c>
      <c r="BA227" s="39">
        <v>987.15335072180005</v>
      </c>
      <c r="BB227" s="39">
        <v>1279.1793996541401</v>
      </c>
    </row>
    <row r="228" spans="1:54">
      <c r="A228" s="38">
        <v>37652</v>
      </c>
      <c r="B228" s="39">
        <v>2958.5754605260199</v>
      </c>
      <c r="C228" s="39">
        <v>853.99121382376904</v>
      </c>
      <c r="D228" s="39"/>
      <c r="E228" s="39"/>
      <c r="F228" s="39"/>
      <c r="G228" s="39"/>
      <c r="H228" s="39">
        <v>83429.455419945996</v>
      </c>
      <c r="I228" s="39">
        <v>10409.8709497375</v>
      </c>
      <c r="J228" s="39"/>
      <c r="K228" s="39"/>
      <c r="L228" s="39"/>
      <c r="M228" s="39"/>
      <c r="N228" s="39">
        <v>86379.881539156399</v>
      </c>
      <c r="O228" s="39">
        <v>11266.2923777368</v>
      </c>
      <c r="P228" s="39">
        <v>11220.9846288934</v>
      </c>
      <c r="Q228" s="39">
        <v>16576.5347978801</v>
      </c>
      <c r="R228" s="39">
        <v>23274.2149415655</v>
      </c>
      <c r="S228" s="39"/>
      <c r="T228" s="39"/>
      <c r="U228" s="39"/>
      <c r="V228" s="39"/>
      <c r="W228" s="39"/>
      <c r="X228" s="39"/>
      <c r="Y228" s="39"/>
      <c r="Z228" s="39"/>
      <c r="AA228" s="39"/>
      <c r="AB228" s="39"/>
      <c r="AC228" s="39"/>
      <c r="AD228" s="39"/>
      <c r="AE228" s="39">
        <v>2885.8442040894402</v>
      </c>
      <c r="AF228" s="39">
        <v>809.59127494424695</v>
      </c>
      <c r="AG228" s="39">
        <v>79394.575676434601</v>
      </c>
      <c r="AH228" s="39">
        <v>9372.8293908209798</v>
      </c>
      <c r="AI228" s="39"/>
      <c r="AJ228" s="39"/>
      <c r="AK228" s="39"/>
      <c r="AL228" s="39"/>
      <c r="AM228" s="39">
        <v>82264.274055588103</v>
      </c>
      <c r="AN228" s="39">
        <v>10177.6639424231</v>
      </c>
      <c r="AO228" s="39">
        <v>10180.426982335201</v>
      </c>
      <c r="AP228" s="39">
        <v>22035.124478972299</v>
      </c>
      <c r="AQ228" s="39">
        <v>76.048527614166801</v>
      </c>
      <c r="AR228" s="39">
        <v>44.520400559684802</v>
      </c>
      <c r="AS228" s="39">
        <v>4127.1570283424799</v>
      </c>
      <c r="AT228" s="39">
        <v>1024.5769868587799</v>
      </c>
      <c r="AU228" s="39"/>
      <c r="AV228" s="39"/>
      <c r="AW228" s="39"/>
      <c r="AX228" s="39"/>
      <c r="AY228" s="39">
        <v>4203.51848118209</v>
      </c>
      <c r="AZ228" s="39">
        <v>1068.3550983554201</v>
      </c>
      <c r="BA228" s="39">
        <v>1043.2906323045499</v>
      </c>
      <c r="BB228" s="39">
        <v>1241.43298428395</v>
      </c>
    </row>
    <row r="229" spans="1:54">
      <c r="A229" s="38">
        <v>37680</v>
      </c>
      <c r="B229" s="39">
        <v>2916.7168758982398</v>
      </c>
      <c r="C229" s="39">
        <v>846.67922366932805</v>
      </c>
      <c r="D229" s="39"/>
      <c r="E229" s="39"/>
      <c r="F229" s="39"/>
      <c r="G229" s="39"/>
      <c r="H229" s="39">
        <v>83033.719775809397</v>
      </c>
      <c r="I229" s="39">
        <v>10438.387551272799</v>
      </c>
      <c r="J229" s="39"/>
      <c r="K229" s="39"/>
      <c r="L229" s="39"/>
      <c r="M229" s="39"/>
      <c r="N229" s="39">
        <v>85963.851524380298</v>
      </c>
      <c r="O229" s="39">
        <v>11296.544309242399</v>
      </c>
      <c r="P229" s="39">
        <v>11227.522207579001</v>
      </c>
      <c r="Q229" s="39">
        <v>16684.756100046601</v>
      </c>
      <c r="R229" s="39">
        <v>23444.715648234</v>
      </c>
      <c r="S229" s="39"/>
      <c r="T229" s="39"/>
      <c r="U229" s="39"/>
      <c r="V229" s="39"/>
      <c r="W229" s="39"/>
      <c r="X229" s="39"/>
      <c r="Y229" s="39"/>
      <c r="Z229" s="39"/>
      <c r="AA229" s="39"/>
      <c r="AB229" s="39"/>
      <c r="AC229" s="39"/>
      <c r="AD229" s="39"/>
      <c r="AE229" s="39">
        <v>2838.3001799757499</v>
      </c>
      <c r="AF229" s="39">
        <v>801.20840589021896</v>
      </c>
      <c r="AG229" s="39">
        <v>78982.431521316204</v>
      </c>
      <c r="AH229" s="39">
        <v>9417.8094480253494</v>
      </c>
      <c r="AI229" s="39"/>
      <c r="AJ229" s="39"/>
      <c r="AK229" s="39"/>
      <c r="AL229" s="39"/>
      <c r="AM229" s="39">
        <v>81830.287847700398</v>
      </c>
      <c r="AN229" s="39">
        <v>10226.875777617801</v>
      </c>
      <c r="AO229" s="39">
        <v>10164.356599397801</v>
      </c>
      <c r="AP229" s="39">
        <v>22219.2651384282</v>
      </c>
      <c r="AQ229" s="39">
        <v>75.368356429806397</v>
      </c>
      <c r="AR229" s="39">
        <v>45.028969684929301</v>
      </c>
      <c r="AS229" s="39">
        <v>4038.9477763054801</v>
      </c>
      <c r="AT229" s="39">
        <v>1016.71911377149</v>
      </c>
      <c r="AU229" s="39"/>
      <c r="AV229" s="39"/>
      <c r="AW229" s="39"/>
      <c r="AX229" s="39"/>
      <c r="AY229" s="39">
        <v>4114.36367903479</v>
      </c>
      <c r="AZ229" s="39">
        <v>1063.3545118826801</v>
      </c>
      <c r="BA229" s="39">
        <v>1063.0920612867999</v>
      </c>
      <c r="BB229" s="39">
        <v>1224.77222822111</v>
      </c>
    </row>
    <row r="230" spans="1:54">
      <c r="A230" s="38">
        <v>37711</v>
      </c>
      <c r="B230" s="39">
        <v>2921.8218010631099</v>
      </c>
      <c r="C230" s="39">
        <v>845.13588259783103</v>
      </c>
      <c r="D230" s="39"/>
      <c r="E230" s="39"/>
      <c r="F230" s="39"/>
      <c r="G230" s="39"/>
      <c r="H230" s="39">
        <v>82471.349375979204</v>
      </c>
      <c r="I230" s="39">
        <v>10418.4852691214</v>
      </c>
      <c r="J230" s="39"/>
      <c r="K230" s="39"/>
      <c r="L230" s="39"/>
      <c r="M230" s="39"/>
      <c r="N230" s="39">
        <v>85428.900001626505</v>
      </c>
      <c r="O230" s="39">
        <v>11248.2273600509</v>
      </c>
      <c r="P230" s="39">
        <v>11324.175066907101</v>
      </c>
      <c r="Q230" s="39">
        <v>16845.989937875602</v>
      </c>
      <c r="R230" s="39">
        <v>23494.5518794378</v>
      </c>
      <c r="S230" s="39"/>
      <c r="T230" s="39"/>
      <c r="U230" s="39"/>
      <c r="V230" s="39"/>
      <c r="W230" s="39"/>
      <c r="X230" s="39"/>
      <c r="Y230" s="39"/>
      <c r="Z230" s="39"/>
      <c r="AA230" s="39"/>
      <c r="AB230" s="39"/>
      <c r="AC230" s="39"/>
      <c r="AD230" s="39"/>
      <c r="AE230" s="39">
        <v>2850.8354350593499</v>
      </c>
      <c r="AF230" s="39">
        <v>800.53147052724</v>
      </c>
      <c r="AG230" s="39">
        <v>78338.1911253695</v>
      </c>
      <c r="AH230" s="39">
        <v>9402.16200745489</v>
      </c>
      <c r="AI230" s="39"/>
      <c r="AJ230" s="39"/>
      <c r="AK230" s="39"/>
      <c r="AL230" s="39"/>
      <c r="AM230" s="39">
        <v>81210.194706184193</v>
      </c>
      <c r="AN230" s="39">
        <v>10201.792392850801</v>
      </c>
      <c r="AO230" s="39">
        <v>10292.2147403582</v>
      </c>
      <c r="AP230" s="39">
        <v>22265.859688946399</v>
      </c>
      <c r="AQ230" s="39">
        <v>75.115554149096099</v>
      </c>
      <c r="AR230" s="39">
        <v>45.162070499133399</v>
      </c>
      <c r="AS230" s="39">
        <v>4094.2918007987901</v>
      </c>
      <c r="AT230" s="39">
        <v>1018.00117867042</v>
      </c>
      <c r="AU230" s="39"/>
      <c r="AV230" s="39"/>
      <c r="AW230" s="39"/>
      <c r="AX230" s="39"/>
      <c r="AY230" s="39">
        <v>4170.1507032166201</v>
      </c>
      <c r="AZ230" s="39">
        <v>1064.7517817051901</v>
      </c>
      <c r="BA230" s="39">
        <v>1056.58742869157</v>
      </c>
      <c r="BB230" s="39">
        <v>1215.0441100652399</v>
      </c>
    </row>
    <row r="231" spans="1:54">
      <c r="A231" s="38">
        <v>37741</v>
      </c>
      <c r="B231" s="39">
        <v>2917.1696659695699</v>
      </c>
      <c r="C231" s="39">
        <v>844.05040012329698</v>
      </c>
      <c r="D231" s="39"/>
      <c r="E231" s="39"/>
      <c r="F231" s="39"/>
      <c r="G231" s="39"/>
      <c r="H231" s="39">
        <v>84682.960765912707</v>
      </c>
      <c r="I231" s="39">
        <v>10465.666424048901</v>
      </c>
      <c r="J231" s="39"/>
      <c r="K231" s="39"/>
      <c r="L231" s="39"/>
      <c r="M231" s="39"/>
      <c r="N231" s="39">
        <v>87563.986938429895</v>
      </c>
      <c r="O231" s="39">
        <v>11308.629121918601</v>
      </c>
      <c r="P231" s="39">
        <v>11308.132275985499</v>
      </c>
      <c r="Q231" s="39">
        <v>16974.899884554201</v>
      </c>
      <c r="R231" s="39">
        <v>23848.9318860155</v>
      </c>
      <c r="S231" s="39"/>
      <c r="T231" s="39"/>
      <c r="U231" s="39"/>
      <c r="V231" s="39"/>
      <c r="W231" s="39"/>
      <c r="X231" s="39"/>
      <c r="Y231" s="39"/>
      <c r="Z231" s="39"/>
      <c r="AA231" s="39"/>
      <c r="AB231" s="39"/>
      <c r="AC231" s="39"/>
      <c r="AD231" s="39"/>
      <c r="AE231" s="39">
        <v>2831.5038198616098</v>
      </c>
      <c r="AF231" s="39">
        <v>799.13584617147501</v>
      </c>
      <c r="AG231" s="39">
        <v>80652.675486905806</v>
      </c>
      <c r="AH231" s="39">
        <v>9473.1225586176206</v>
      </c>
      <c r="AI231" s="39"/>
      <c r="AJ231" s="39"/>
      <c r="AK231" s="39"/>
      <c r="AL231" s="39"/>
      <c r="AM231" s="39">
        <v>83457.310912688597</v>
      </c>
      <c r="AN231" s="39">
        <v>10265.7152778525</v>
      </c>
      <c r="AO231" s="39">
        <v>10267.4768626641</v>
      </c>
      <c r="AP231" s="39">
        <v>22652.063877570199</v>
      </c>
      <c r="AQ231" s="39">
        <v>74.710635522259807</v>
      </c>
      <c r="AR231" s="39">
        <v>45.378847523847298</v>
      </c>
      <c r="AS231" s="39">
        <v>4074.98254099001</v>
      </c>
      <c r="AT231" s="39">
        <v>1003.8122540842299</v>
      </c>
      <c r="AU231" s="39"/>
      <c r="AV231" s="39"/>
      <c r="AW231" s="39"/>
      <c r="AX231" s="39"/>
      <c r="AY231" s="39">
        <v>4149.5050846713202</v>
      </c>
      <c r="AZ231" s="39">
        <v>1049.57860171161</v>
      </c>
      <c r="BA231" s="39">
        <v>1038.0529245765299</v>
      </c>
      <c r="BB231" s="39">
        <v>1207.1169599996299</v>
      </c>
    </row>
    <row r="232" spans="1:54">
      <c r="A232" s="38">
        <v>37772</v>
      </c>
      <c r="B232" s="39">
        <v>2918.92413750472</v>
      </c>
      <c r="C232" s="39">
        <v>849.09925007636798</v>
      </c>
      <c r="D232" s="39"/>
      <c r="E232" s="39"/>
      <c r="F232" s="39"/>
      <c r="G232" s="39"/>
      <c r="H232" s="39">
        <v>84492.993678020706</v>
      </c>
      <c r="I232" s="39">
        <v>10586.9723350924</v>
      </c>
      <c r="J232" s="39"/>
      <c r="K232" s="39"/>
      <c r="L232" s="39"/>
      <c r="M232" s="39"/>
      <c r="N232" s="39">
        <v>87406.958612454502</v>
      </c>
      <c r="O232" s="39">
        <v>11447.1869874452</v>
      </c>
      <c r="P232" s="39">
        <v>11552.248002333999</v>
      </c>
      <c r="Q232" s="39">
        <v>17161.843686613902</v>
      </c>
      <c r="R232" s="39">
        <v>24025.1916664606</v>
      </c>
      <c r="S232" s="39"/>
      <c r="T232" s="39"/>
      <c r="U232" s="39"/>
      <c r="V232" s="39"/>
      <c r="W232" s="39"/>
      <c r="X232" s="39"/>
      <c r="Y232" s="39"/>
      <c r="Z232" s="39"/>
      <c r="AA232" s="39"/>
      <c r="AB232" s="39"/>
      <c r="AC232" s="39"/>
      <c r="AD232" s="39"/>
      <c r="AE232" s="39">
        <v>2846.5655584620499</v>
      </c>
      <c r="AF232" s="39">
        <v>803.12833322429799</v>
      </c>
      <c r="AG232" s="39">
        <v>80432.240126935299</v>
      </c>
      <c r="AH232" s="39">
        <v>9574.2629022737092</v>
      </c>
      <c r="AI232" s="39"/>
      <c r="AJ232" s="39"/>
      <c r="AK232" s="39"/>
      <c r="AL232" s="39"/>
      <c r="AM232" s="39">
        <v>83262.719895439601</v>
      </c>
      <c r="AN232" s="39">
        <v>10383.471773555901</v>
      </c>
      <c r="AO232" s="39">
        <v>10466.8754276608</v>
      </c>
      <c r="AP232" s="39">
        <v>22816.022804331598</v>
      </c>
      <c r="AQ232" s="39">
        <v>74.7633824958247</v>
      </c>
      <c r="AR232" s="39">
        <v>46.039079083192398</v>
      </c>
      <c r="AS232" s="39">
        <v>4123.7938185310404</v>
      </c>
      <c r="AT232" s="39">
        <v>1023.51133849907</v>
      </c>
      <c r="AU232" s="39"/>
      <c r="AV232" s="39"/>
      <c r="AW232" s="39"/>
      <c r="AX232" s="39"/>
      <c r="AY232" s="39">
        <v>4198.3360929907903</v>
      </c>
      <c r="AZ232" s="39">
        <v>1070.04245699541</v>
      </c>
      <c r="BA232" s="39">
        <v>1066.2464723666601</v>
      </c>
      <c r="BB232" s="39">
        <v>1181.60592053199</v>
      </c>
    </row>
    <row r="233" spans="1:54">
      <c r="A233" s="38">
        <v>37802</v>
      </c>
      <c r="B233" s="39">
        <v>2915.18865727405</v>
      </c>
      <c r="C233" s="39">
        <v>851.31896447526299</v>
      </c>
      <c r="D233" s="39"/>
      <c r="E233" s="39"/>
      <c r="F233" s="39"/>
      <c r="G233" s="39"/>
      <c r="H233" s="39">
        <v>83706.878227038906</v>
      </c>
      <c r="I233" s="39">
        <v>10683.7432887585</v>
      </c>
      <c r="J233" s="39"/>
      <c r="K233" s="39"/>
      <c r="L233" s="39"/>
      <c r="M233" s="39"/>
      <c r="N233" s="39">
        <v>86683.060157842701</v>
      </c>
      <c r="O233" s="39">
        <v>11540.659325267499</v>
      </c>
      <c r="P233" s="39">
        <v>11566.678636766899</v>
      </c>
      <c r="Q233" s="39">
        <v>17380.599165974902</v>
      </c>
      <c r="R233" s="39">
        <v>24126.966498630001</v>
      </c>
      <c r="S233" s="39"/>
      <c r="T233" s="39"/>
      <c r="U233" s="39"/>
      <c r="V233" s="39"/>
      <c r="W233" s="39"/>
      <c r="X233" s="39"/>
      <c r="Y233" s="39"/>
      <c r="Z233" s="39"/>
      <c r="AA233" s="39"/>
      <c r="AB233" s="39"/>
      <c r="AC233" s="39"/>
      <c r="AD233" s="39"/>
      <c r="AE233" s="39">
        <v>2838.2660480490499</v>
      </c>
      <c r="AF233" s="39">
        <v>804.31128104843197</v>
      </c>
      <c r="AG233" s="39">
        <v>79412.837016961799</v>
      </c>
      <c r="AH233" s="39">
        <v>9628.7029709870203</v>
      </c>
      <c r="AI233" s="39"/>
      <c r="AJ233" s="39"/>
      <c r="AK233" s="39"/>
      <c r="AL233" s="39"/>
      <c r="AM233" s="39">
        <v>82312.396746826998</v>
      </c>
      <c r="AN233" s="39">
        <v>10437.431247663801</v>
      </c>
      <c r="AO233" s="39">
        <v>10471.0202508113</v>
      </c>
      <c r="AP233" s="39">
        <v>22879.399204807702</v>
      </c>
      <c r="AQ233" s="39">
        <v>77.856615927678106</v>
      </c>
      <c r="AR233" s="39">
        <v>46.9018876249757</v>
      </c>
      <c r="AS233" s="39">
        <v>4168.2112207252803</v>
      </c>
      <c r="AT233" s="39">
        <v>1038.6051422641401</v>
      </c>
      <c r="AU233" s="39"/>
      <c r="AV233" s="39"/>
      <c r="AW233" s="39"/>
      <c r="AX233" s="39"/>
      <c r="AY233" s="39">
        <v>4246.1019100819303</v>
      </c>
      <c r="AZ233" s="39">
        <v>1086.0141599543899</v>
      </c>
      <c r="BA233" s="39">
        <v>1065.6637874739499</v>
      </c>
      <c r="BB233" s="39">
        <v>1249.34486871068</v>
      </c>
    </row>
    <row r="234" spans="1:54">
      <c r="A234" s="38">
        <v>37833</v>
      </c>
      <c r="B234" s="39">
        <v>2928.7575776109402</v>
      </c>
      <c r="C234" s="39">
        <v>863.505210008056</v>
      </c>
      <c r="D234" s="39"/>
      <c r="E234" s="39"/>
      <c r="F234" s="39"/>
      <c r="G234" s="39"/>
      <c r="H234" s="39">
        <v>86849.753959034701</v>
      </c>
      <c r="I234" s="39">
        <v>10939.0784742464</v>
      </c>
      <c r="J234" s="39"/>
      <c r="K234" s="39"/>
      <c r="L234" s="39"/>
      <c r="M234" s="39"/>
      <c r="N234" s="39">
        <v>89753.553282690496</v>
      </c>
      <c r="O234" s="39">
        <v>11792.2228274266</v>
      </c>
      <c r="P234" s="39">
        <v>11714.452038687699</v>
      </c>
      <c r="Q234" s="39">
        <v>17627.614572319599</v>
      </c>
      <c r="R234" s="39">
        <v>24597.3777379358</v>
      </c>
      <c r="S234" s="39"/>
      <c r="T234" s="39"/>
      <c r="U234" s="39"/>
      <c r="V234" s="39"/>
      <c r="W234" s="39"/>
      <c r="X234" s="39"/>
      <c r="Y234" s="39"/>
      <c r="Z234" s="39"/>
      <c r="AA234" s="39"/>
      <c r="AB234" s="39"/>
      <c r="AC234" s="39"/>
      <c r="AD234" s="39"/>
      <c r="AE234" s="39">
        <v>2841.72992920159</v>
      </c>
      <c r="AF234" s="39">
        <v>816.92475511518705</v>
      </c>
      <c r="AG234" s="39">
        <v>82426.513604932203</v>
      </c>
      <c r="AH234" s="39">
        <v>9876.9167567899894</v>
      </c>
      <c r="AI234" s="39"/>
      <c r="AJ234" s="39"/>
      <c r="AK234" s="39"/>
      <c r="AL234" s="39"/>
      <c r="AM234" s="39">
        <v>85257.772443730995</v>
      </c>
      <c r="AN234" s="39">
        <v>10683.8972744329</v>
      </c>
      <c r="AO234" s="39">
        <v>10636.845912287199</v>
      </c>
      <c r="AP234" s="39">
        <v>23320.028892969502</v>
      </c>
      <c r="AQ234" s="39">
        <v>76.4333021065937</v>
      </c>
      <c r="AR234" s="39">
        <v>46.504584272244202</v>
      </c>
      <c r="AS234" s="39">
        <v>4239.3161284244397</v>
      </c>
      <c r="AT234" s="39">
        <v>1065.8909266410799</v>
      </c>
      <c r="AU234" s="39"/>
      <c r="AV234" s="39"/>
      <c r="AW234" s="39"/>
      <c r="AX234" s="39"/>
      <c r="AY234" s="39">
        <v>4315.3920641390496</v>
      </c>
      <c r="AZ234" s="39">
        <v>1112.3864527309699</v>
      </c>
      <c r="BA234" s="39">
        <v>1079.1865855804599</v>
      </c>
      <c r="BB234" s="39">
        <v>1273.96316351471</v>
      </c>
    </row>
    <row r="235" spans="1:54">
      <c r="A235" s="38">
        <v>37864</v>
      </c>
      <c r="B235" s="39">
        <v>2935.0395862094101</v>
      </c>
      <c r="C235" s="39">
        <v>869.99558535975098</v>
      </c>
      <c r="D235" s="39"/>
      <c r="E235" s="39"/>
      <c r="F235" s="39"/>
      <c r="G235" s="39"/>
      <c r="H235" s="39">
        <v>86579.307050951204</v>
      </c>
      <c r="I235" s="39">
        <v>11053.5301365137</v>
      </c>
      <c r="J235" s="39"/>
      <c r="K235" s="39"/>
      <c r="L235" s="39"/>
      <c r="M235" s="39"/>
      <c r="N235" s="39">
        <v>89519.301445013305</v>
      </c>
      <c r="O235" s="39">
        <v>11919.1140665775</v>
      </c>
      <c r="P235" s="39">
        <v>11803.861906722201</v>
      </c>
      <c r="Q235" s="39">
        <v>17856.4987198815</v>
      </c>
      <c r="R235" s="39">
        <v>24869.0559619386</v>
      </c>
      <c r="S235" s="39"/>
      <c r="T235" s="39"/>
      <c r="U235" s="39"/>
      <c r="V235" s="39"/>
      <c r="W235" s="39"/>
      <c r="X235" s="39"/>
      <c r="Y235" s="39"/>
      <c r="Z235" s="39"/>
      <c r="AA235" s="39"/>
      <c r="AB235" s="39"/>
      <c r="AC235" s="39"/>
      <c r="AD235" s="39"/>
      <c r="AE235" s="39">
        <v>2866.6729247891799</v>
      </c>
      <c r="AF235" s="39">
        <v>824.85884792651996</v>
      </c>
      <c r="AG235" s="39">
        <v>82451.769626214096</v>
      </c>
      <c r="AH235" s="39">
        <v>9983.6980386968007</v>
      </c>
      <c r="AI235" s="39"/>
      <c r="AJ235" s="39"/>
      <c r="AK235" s="39"/>
      <c r="AL235" s="39"/>
      <c r="AM235" s="39">
        <v>85310.393623971293</v>
      </c>
      <c r="AN235" s="39">
        <v>10804.8841163655</v>
      </c>
      <c r="AO235" s="39">
        <v>10675.807019453699</v>
      </c>
      <c r="AP235" s="39">
        <v>23573.540132697901</v>
      </c>
      <c r="AQ235" s="39">
        <v>76.399350629983303</v>
      </c>
      <c r="AR235" s="39">
        <v>46.066582876766603</v>
      </c>
      <c r="AS235" s="39">
        <v>4253.8979900367503</v>
      </c>
      <c r="AT235" s="39">
        <v>1082.9919022419299</v>
      </c>
      <c r="AU235" s="39"/>
      <c r="AV235" s="39"/>
      <c r="AW235" s="39"/>
      <c r="AX235" s="39"/>
      <c r="AY235" s="39">
        <v>4330.3131351925304</v>
      </c>
      <c r="AZ235" s="39">
        <v>1128.0627636106201</v>
      </c>
      <c r="BA235" s="39">
        <v>1118.8047416915499</v>
      </c>
      <c r="BB235" s="39">
        <v>1287.3996636863801</v>
      </c>
    </row>
    <row r="236" spans="1:54">
      <c r="A236" s="38">
        <v>37894</v>
      </c>
      <c r="B236" s="39">
        <v>2925.9589927892998</v>
      </c>
      <c r="C236" s="39">
        <v>855.26383291540299</v>
      </c>
      <c r="D236" s="39"/>
      <c r="E236" s="39"/>
      <c r="F236" s="39"/>
      <c r="G236" s="39"/>
      <c r="H236" s="39">
        <v>86821.114309814802</v>
      </c>
      <c r="I236" s="39">
        <v>11097.6604315286</v>
      </c>
      <c r="J236" s="39"/>
      <c r="K236" s="39"/>
      <c r="L236" s="39"/>
      <c r="M236" s="39"/>
      <c r="N236" s="39">
        <v>89776.531189136396</v>
      </c>
      <c r="O236" s="39">
        <v>11965.0373870323</v>
      </c>
      <c r="P236" s="39">
        <v>11989.481214563701</v>
      </c>
      <c r="Q236" s="39">
        <v>17953.010143441399</v>
      </c>
      <c r="R236" s="39">
        <v>25036.834978609299</v>
      </c>
      <c r="S236" s="39"/>
      <c r="T236" s="39"/>
      <c r="U236" s="39"/>
      <c r="V236" s="39"/>
      <c r="W236" s="39"/>
      <c r="X236" s="39"/>
      <c r="Y236" s="39"/>
      <c r="Z236" s="39"/>
      <c r="AA236" s="39"/>
      <c r="AB236" s="39"/>
      <c r="AC236" s="39"/>
      <c r="AD236" s="39"/>
      <c r="AE236" s="39">
        <v>2855.4467262866601</v>
      </c>
      <c r="AF236" s="39">
        <v>810.17655525625196</v>
      </c>
      <c r="AG236" s="39">
        <v>82524.392632817398</v>
      </c>
      <c r="AH236" s="39">
        <v>10016.012646625501</v>
      </c>
      <c r="AI236" s="39"/>
      <c r="AJ236" s="39"/>
      <c r="AK236" s="39"/>
      <c r="AL236" s="39"/>
      <c r="AM236" s="39">
        <v>85407.729932371498</v>
      </c>
      <c r="AN236" s="39">
        <v>10841.7947378553</v>
      </c>
      <c r="AO236" s="39">
        <v>10873.6759752341</v>
      </c>
      <c r="AP236" s="39">
        <v>23739.895106631298</v>
      </c>
      <c r="AQ236" s="39">
        <v>76.279250227472005</v>
      </c>
      <c r="AR236" s="39">
        <v>45.836906206499997</v>
      </c>
      <c r="AS236" s="39">
        <v>4270.1432660382698</v>
      </c>
      <c r="AT236" s="39">
        <v>1079.2492151890201</v>
      </c>
      <c r="AU236" s="39"/>
      <c r="AV236" s="39"/>
      <c r="AW236" s="39"/>
      <c r="AX236" s="39"/>
      <c r="AY236" s="39">
        <v>4346.9619336737096</v>
      </c>
      <c r="AZ236" s="39">
        <v>1124.7088188845701</v>
      </c>
      <c r="BA236" s="39">
        <v>1122.0120206588099</v>
      </c>
      <c r="BB236" s="39">
        <v>1290.5670361446</v>
      </c>
    </row>
    <row r="237" spans="1:54">
      <c r="A237" s="38">
        <v>37925</v>
      </c>
      <c r="B237" s="39">
        <v>2955.8300490012498</v>
      </c>
      <c r="C237" s="39">
        <v>876.66215061966204</v>
      </c>
      <c r="D237" s="39"/>
      <c r="E237" s="39"/>
      <c r="F237" s="39"/>
      <c r="G237" s="39"/>
      <c r="H237" s="39">
        <v>88330.543759141496</v>
      </c>
      <c r="I237" s="39">
        <v>11251.304998981999</v>
      </c>
      <c r="J237" s="39"/>
      <c r="K237" s="39"/>
      <c r="L237" s="39"/>
      <c r="M237" s="39"/>
      <c r="N237" s="39">
        <v>91278.199296606705</v>
      </c>
      <c r="O237" s="39">
        <v>12120.0837035766</v>
      </c>
      <c r="P237" s="39">
        <v>12110.754722686401</v>
      </c>
      <c r="Q237" s="39">
        <v>18070.825111905899</v>
      </c>
      <c r="R237" s="39">
        <v>25281.000366791901</v>
      </c>
      <c r="S237" s="39"/>
      <c r="T237" s="39"/>
      <c r="U237" s="39"/>
      <c r="V237" s="39"/>
      <c r="W237" s="39"/>
      <c r="X237" s="39"/>
      <c r="Y237" s="39"/>
      <c r="Z237" s="39"/>
      <c r="AA237" s="39"/>
      <c r="AB237" s="39"/>
      <c r="AC237" s="39"/>
      <c r="AD237" s="39"/>
      <c r="AE237" s="39">
        <v>2880.1650128616102</v>
      </c>
      <c r="AF237" s="39">
        <v>828.83410988709397</v>
      </c>
      <c r="AG237" s="39">
        <v>84074.180053273201</v>
      </c>
      <c r="AH237" s="39">
        <v>10162.553553169</v>
      </c>
      <c r="AI237" s="39"/>
      <c r="AJ237" s="39"/>
      <c r="AK237" s="39"/>
      <c r="AL237" s="39"/>
      <c r="AM237" s="39">
        <v>86938.957441992607</v>
      </c>
      <c r="AN237" s="39">
        <v>10990.170292074799</v>
      </c>
      <c r="AO237" s="39">
        <v>10994.6180719145</v>
      </c>
      <c r="AP237" s="39">
        <v>23981.6413480177</v>
      </c>
      <c r="AQ237" s="39">
        <v>76.423181414128607</v>
      </c>
      <c r="AR237" s="39">
        <v>46.2903365990922</v>
      </c>
      <c r="AS237" s="39">
        <v>4338.5796718702804</v>
      </c>
      <c r="AT237" s="39">
        <v>1089.8328460396999</v>
      </c>
      <c r="AU237" s="39"/>
      <c r="AV237" s="39"/>
      <c r="AW237" s="39"/>
      <c r="AX237" s="39"/>
      <c r="AY237" s="39">
        <v>4415.1512570701998</v>
      </c>
      <c r="AZ237" s="39">
        <v>1135.91294539618</v>
      </c>
      <c r="BA237" s="39">
        <v>1126.65959143378</v>
      </c>
      <c r="BB237" s="39">
        <v>1301.83422864299</v>
      </c>
    </row>
    <row r="238" spans="1:54">
      <c r="A238" s="38">
        <v>37955</v>
      </c>
      <c r="B238" s="39">
        <v>2958.4558064262101</v>
      </c>
      <c r="C238" s="39">
        <v>890.95737824772698</v>
      </c>
      <c r="D238" s="39"/>
      <c r="E238" s="39"/>
      <c r="F238" s="39"/>
      <c r="G238" s="39"/>
      <c r="H238" s="39">
        <v>88389.008910001096</v>
      </c>
      <c r="I238" s="39">
        <v>11277.0901318831</v>
      </c>
      <c r="J238" s="39"/>
      <c r="K238" s="39"/>
      <c r="L238" s="39"/>
      <c r="M238" s="39"/>
      <c r="N238" s="39">
        <v>91316.796690122806</v>
      </c>
      <c r="O238" s="39">
        <v>12159.922252877799</v>
      </c>
      <c r="P238" s="39">
        <v>12192.286219639</v>
      </c>
      <c r="Q238" s="39">
        <v>18233.412509972801</v>
      </c>
      <c r="R238" s="39">
        <v>25586.678160892101</v>
      </c>
      <c r="S238" s="39"/>
      <c r="T238" s="39"/>
      <c r="U238" s="39"/>
      <c r="V238" s="39"/>
      <c r="W238" s="39"/>
      <c r="X238" s="39"/>
      <c r="Y238" s="39"/>
      <c r="Z238" s="39"/>
      <c r="AA238" s="39"/>
      <c r="AB238" s="39"/>
      <c r="AC238" s="39"/>
      <c r="AD238" s="39"/>
      <c r="AE238" s="39">
        <v>2882.2082478433399</v>
      </c>
      <c r="AF238" s="39">
        <v>845.36810136368194</v>
      </c>
      <c r="AG238" s="39">
        <v>83970.2470513031</v>
      </c>
      <c r="AH238" s="39">
        <v>10193.481095151699</v>
      </c>
      <c r="AI238" s="39"/>
      <c r="AJ238" s="39"/>
      <c r="AK238" s="39"/>
      <c r="AL238" s="39"/>
      <c r="AM238" s="39">
        <v>86799.058174762104</v>
      </c>
      <c r="AN238" s="39">
        <v>11017.682784750699</v>
      </c>
      <c r="AO238" s="39">
        <v>11061.102693466701</v>
      </c>
      <c r="AP238" s="39">
        <v>24322.986475356101</v>
      </c>
      <c r="AQ238" s="39">
        <v>76.895794999824105</v>
      </c>
      <c r="AR238" s="39">
        <v>45.523528319582397</v>
      </c>
      <c r="AS238" s="39">
        <v>4418.9924648647502</v>
      </c>
      <c r="AT238" s="39">
        <v>1106.78890233075</v>
      </c>
      <c r="AU238" s="39"/>
      <c r="AV238" s="39"/>
      <c r="AW238" s="39"/>
      <c r="AX238" s="39"/>
      <c r="AY238" s="39">
        <v>4495.3236092652696</v>
      </c>
      <c r="AZ238" s="39">
        <v>1152.15487336459</v>
      </c>
      <c r="BA238" s="39">
        <v>1148.9374550336699</v>
      </c>
      <c r="BB238" s="39">
        <v>1289.9213666032001</v>
      </c>
    </row>
    <row r="239" spans="1:54">
      <c r="A239" s="38">
        <v>37986</v>
      </c>
      <c r="B239" s="39">
        <v>3025.9511274668698</v>
      </c>
      <c r="C239" s="39">
        <v>909.56208894799204</v>
      </c>
      <c r="D239" s="39"/>
      <c r="E239" s="39"/>
      <c r="F239" s="39"/>
      <c r="G239" s="39"/>
      <c r="H239" s="39">
        <v>89900.690628327604</v>
      </c>
      <c r="I239" s="39">
        <v>11483.6116046679</v>
      </c>
      <c r="J239" s="39"/>
      <c r="K239" s="39"/>
      <c r="L239" s="39"/>
      <c r="M239" s="39"/>
      <c r="N239" s="39">
        <v>92899.656227033498</v>
      </c>
      <c r="O239" s="39">
        <v>12389.972737584299</v>
      </c>
      <c r="P239" s="39">
        <v>12338.4185771458</v>
      </c>
      <c r="Q239" s="39">
        <v>18333.438753751401</v>
      </c>
      <c r="R239" s="39">
        <v>25934.379839174399</v>
      </c>
      <c r="S239" s="39"/>
      <c r="T239" s="39"/>
      <c r="U239" s="39"/>
      <c r="V239" s="39"/>
      <c r="W239" s="39"/>
      <c r="X239" s="39"/>
      <c r="Y239" s="39"/>
      <c r="Z239" s="39"/>
      <c r="AA239" s="39"/>
      <c r="AB239" s="39"/>
      <c r="AC239" s="39"/>
      <c r="AD239" s="39"/>
      <c r="AE239" s="39">
        <v>2934.97724269522</v>
      </c>
      <c r="AF239" s="39">
        <v>860.92624471069598</v>
      </c>
      <c r="AG239" s="39">
        <v>85396.523224942895</v>
      </c>
      <c r="AH239" s="39">
        <v>10298.702240574199</v>
      </c>
      <c r="AI239" s="39"/>
      <c r="AJ239" s="39"/>
      <c r="AK239" s="39"/>
      <c r="AL239" s="39"/>
      <c r="AM239" s="39">
        <v>88290.340010880798</v>
      </c>
      <c r="AN239" s="39">
        <v>11159.310131770901</v>
      </c>
      <c r="AO239" s="39">
        <v>11183.046533111101</v>
      </c>
      <c r="AP239" s="39">
        <v>24592.908279484898</v>
      </c>
      <c r="AQ239" s="39">
        <v>78.641606929487807</v>
      </c>
      <c r="AR239" s="39">
        <v>47.288423638618497</v>
      </c>
      <c r="AS239" s="39">
        <v>4484.7641703295703</v>
      </c>
      <c r="AT239" s="39">
        <v>1166.9137997723999</v>
      </c>
      <c r="AU239" s="39"/>
      <c r="AV239" s="39"/>
      <c r="AW239" s="39"/>
      <c r="AX239" s="39"/>
      <c r="AY239" s="39">
        <v>4563.2406461639503</v>
      </c>
      <c r="AZ239" s="39">
        <v>1212.8319669090799</v>
      </c>
      <c r="BA239" s="39">
        <v>1164.10777855989</v>
      </c>
      <c r="BB239" s="39">
        <v>1381.1609441943499</v>
      </c>
    </row>
    <row r="240" spans="1:54">
      <c r="A240" s="38">
        <v>38017</v>
      </c>
      <c r="B240" s="39">
        <v>3029.67466118023</v>
      </c>
      <c r="C240" s="39">
        <v>903.61792107890199</v>
      </c>
      <c r="D240" s="39"/>
      <c r="E240" s="39"/>
      <c r="F240" s="39"/>
      <c r="G240" s="39"/>
      <c r="H240" s="39">
        <v>90336.203162655205</v>
      </c>
      <c r="I240" s="39">
        <v>11484.870291625701</v>
      </c>
      <c r="J240" s="39"/>
      <c r="K240" s="39"/>
      <c r="L240" s="39"/>
      <c r="M240" s="39"/>
      <c r="N240" s="39">
        <v>93349.1400736504</v>
      </c>
      <c r="O240" s="39">
        <v>12392.7156655076</v>
      </c>
      <c r="P240" s="39">
        <v>12239.361208648999</v>
      </c>
      <c r="Q240" s="39">
        <v>18481.361517996102</v>
      </c>
      <c r="R240" s="39">
        <v>26211.1211820434</v>
      </c>
      <c r="S240" s="39"/>
      <c r="T240" s="39"/>
      <c r="U240" s="39"/>
      <c r="V240" s="39"/>
      <c r="W240" s="39"/>
      <c r="X240" s="39"/>
      <c r="Y240" s="39"/>
      <c r="Z240" s="39"/>
      <c r="AA240" s="39"/>
      <c r="AB240" s="39"/>
      <c r="AC240" s="39"/>
      <c r="AD240" s="39"/>
      <c r="AE240" s="39">
        <v>2964.9861395271701</v>
      </c>
      <c r="AF240" s="39">
        <v>855.49080648082202</v>
      </c>
      <c r="AG240" s="39">
        <v>85852.411635016499</v>
      </c>
      <c r="AH240" s="39">
        <v>10330.1444473663</v>
      </c>
      <c r="AI240" s="39"/>
      <c r="AJ240" s="39"/>
      <c r="AK240" s="39"/>
      <c r="AL240" s="39"/>
      <c r="AM240" s="39">
        <v>88782.032654017094</v>
      </c>
      <c r="AN240" s="39">
        <v>11185.331034549899</v>
      </c>
      <c r="AO240" s="39">
        <v>11061.9840438136</v>
      </c>
      <c r="AP240" s="39">
        <v>24869.146531214999</v>
      </c>
      <c r="AQ240" s="39">
        <v>77.937444559030098</v>
      </c>
      <c r="AR240" s="39">
        <v>47.918169494923802</v>
      </c>
      <c r="AS240" s="39">
        <v>4552.9232788033696</v>
      </c>
      <c r="AT240" s="39">
        <v>1140.0912391750801</v>
      </c>
      <c r="AU240" s="39"/>
      <c r="AV240" s="39"/>
      <c r="AW240" s="39"/>
      <c r="AX240" s="39"/>
      <c r="AY240" s="39">
        <v>4630.7167618588801</v>
      </c>
      <c r="AZ240" s="39">
        <v>1186.9378736562301</v>
      </c>
      <c r="BA240" s="39">
        <v>1158.85866550114</v>
      </c>
      <c r="BB240" s="39">
        <v>1320.58181323044</v>
      </c>
    </row>
    <row r="241" spans="1:54">
      <c r="A241" s="38">
        <v>38046</v>
      </c>
      <c r="B241" s="39">
        <v>2943.8434246961601</v>
      </c>
      <c r="C241" s="39">
        <v>857.80518981361399</v>
      </c>
      <c r="D241" s="39"/>
      <c r="E241" s="39"/>
      <c r="F241" s="39"/>
      <c r="G241" s="39"/>
      <c r="H241" s="39">
        <v>90697.465044915603</v>
      </c>
      <c r="I241" s="39">
        <v>11639.376876308899</v>
      </c>
      <c r="J241" s="39"/>
      <c r="K241" s="39"/>
      <c r="L241" s="39"/>
      <c r="M241" s="39"/>
      <c r="N241" s="39">
        <v>93655.353360409703</v>
      </c>
      <c r="O241" s="39">
        <v>12507.113523017801</v>
      </c>
      <c r="P241" s="39">
        <v>12545.416945560901</v>
      </c>
      <c r="Q241" s="39">
        <v>18108.810939814201</v>
      </c>
      <c r="R241" s="39">
        <v>26401.2959029126</v>
      </c>
      <c r="S241" s="39"/>
      <c r="T241" s="39"/>
      <c r="U241" s="39"/>
      <c r="V241" s="39"/>
      <c r="W241" s="39"/>
      <c r="X241" s="39"/>
      <c r="Y241" s="39"/>
      <c r="Z241" s="39"/>
      <c r="AA241" s="39"/>
      <c r="AB241" s="39"/>
      <c r="AC241" s="39"/>
      <c r="AD241" s="39"/>
      <c r="AE241" s="39">
        <v>2863.53992538598</v>
      </c>
      <c r="AF241" s="39">
        <v>814.57747059709504</v>
      </c>
      <c r="AG241" s="39">
        <v>86104.059958978498</v>
      </c>
      <c r="AH241" s="39">
        <v>10462.5068075009</v>
      </c>
      <c r="AI241" s="39"/>
      <c r="AJ241" s="39"/>
      <c r="AK241" s="39"/>
      <c r="AL241" s="39"/>
      <c r="AM241" s="39">
        <v>88978.413267492506</v>
      </c>
      <c r="AN241" s="39">
        <v>11277.897505948</v>
      </c>
      <c r="AO241" s="39">
        <v>11376.707810611901</v>
      </c>
      <c r="AP241" s="39">
        <v>25063.710519229498</v>
      </c>
      <c r="AQ241" s="39">
        <v>77.913593357087507</v>
      </c>
      <c r="AR241" s="39">
        <v>43.256865012863599</v>
      </c>
      <c r="AS241" s="39">
        <v>4597.5828673419601</v>
      </c>
      <c r="AT241" s="39">
        <v>1177.534618549</v>
      </c>
      <c r="AU241" s="39"/>
      <c r="AV241" s="39"/>
      <c r="AW241" s="39"/>
      <c r="AX241" s="39"/>
      <c r="AY241" s="39">
        <v>4675.4573318865096</v>
      </c>
      <c r="AZ241" s="39">
        <v>1222.14869957375</v>
      </c>
      <c r="BA241" s="39">
        <v>1191.02190953331</v>
      </c>
      <c r="BB241" s="39">
        <v>1298.6429314161401</v>
      </c>
    </row>
    <row r="242" spans="1:54">
      <c r="A242" s="38">
        <v>38077</v>
      </c>
      <c r="B242" s="39">
        <v>2968.7551471178699</v>
      </c>
      <c r="C242" s="39">
        <v>901.17478014011499</v>
      </c>
      <c r="D242" s="39"/>
      <c r="E242" s="39"/>
      <c r="F242" s="39"/>
      <c r="G242" s="39"/>
      <c r="H242" s="39">
        <v>91292.1496483011</v>
      </c>
      <c r="I242" s="39">
        <v>11710.115222890199</v>
      </c>
      <c r="J242" s="39"/>
      <c r="K242" s="39"/>
      <c r="L242" s="39"/>
      <c r="M242" s="39"/>
      <c r="N242" s="39">
        <v>94299.507075699905</v>
      </c>
      <c r="O242" s="39">
        <v>12601.0702164169</v>
      </c>
      <c r="P242" s="39">
        <v>12501.1722315813</v>
      </c>
      <c r="Q242" s="39">
        <v>19052.449774389799</v>
      </c>
      <c r="R242" s="39">
        <v>26756.370513297399</v>
      </c>
      <c r="S242" s="39"/>
      <c r="T242" s="39"/>
      <c r="U242" s="39"/>
      <c r="V242" s="39"/>
      <c r="W242" s="39"/>
      <c r="X242" s="39"/>
      <c r="Y242" s="39"/>
      <c r="Z242" s="39"/>
      <c r="AA242" s="39"/>
      <c r="AB242" s="39"/>
      <c r="AC242" s="39"/>
      <c r="AD242" s="39"/>
      <c r="AE242" s="39">
        <v>2895.4813225902899</v>
      </c>
      <c r="AF242" s="39">
        <v>852.45141689770196</v>
      </c>
      <c r="AG242" s="39">
        <v>86657.356008248098</v>
      </c>
      <c r="AH242" s="39">
        <v>10519.0302077129</v>
      </c>
      <c r="AI242" s="39"/>
      <c r="AJ242" s="39"/>
      <c r="AK242" s="39"/>
      <c r="AL242" s="39"/>
      <c r="AM242" s="39">
        <v>89579.169636383798</v>
      </c>
      <c r="AN242" s="39">
        <v>11370.8146613432</v>
      </c>
      <c r="AO242" s="39">
        <v>11313.3173428552</v>
      </c>
      <c r="AP242" s="39">
        <v>25376.377626883601</v>
      </c>
      <c r="AQ242" s="39">
        <v>78.536725283219994</v>
      </c>
      <c r="AR242" s="39">
        <v>49.928311445633902</v>
      </c>
      <c r="AS242" s="39">
        <v>4590.8147344383797</v>
      </c>
      <c r="AT242" s="39">
        <v>1180.8466006014701</v>
      </c>
      <c r="AU242" s="39"/>
      <c r="AV242" s="39"/>
      <c r="AW242" s="39"/>
      <c r="AX242" s="39"/>
      <c r="AY242" s="39">
        <v>4670.2921327795702</v>
      </c>
      <c r="AZ242" s="39">
        <v>1232.5245358304201</v>
      </c>
      <c r="BA242" s="39">
        <v>1207.22777669263</v>
      </c>
      <c r="BB242" s="39">
        <v>1365.6568950143101</v>
      </c>
    </row>
    <row r="243" spans="1:54">
      <c r="A243" s="38">
        <v>38107</v>
      </c>
      <c r="B243" s="39">
        <v>3008.0392233839698</v>
      </c>
      <c r="C243" s="39">
        <v>900.03964255907101</v>
      </c>
      <c r="D243" s="39"/>
      <c r="E243" s="39"/>
      <c r="F243" s="39"/>
      <c r="G243" s="39"/>
      <c r="H243" s="39">
        <v>92011.868076074796</v>
      </c>
      <c r="I243" s="39">
        <v>11936.952798964599</v>
      </c>
      <c r="J243" s="39"/>
      <c r="K243" s="39"/>
      <c r="L243" s="39"/>
      <c r="M243" s="39"/>
      <c r="N243" s="39">
        <v>94993.019819969006</v>
      </c>
      <c r="O243" s="39">
        <v>12845.529486994499</v>
      </c>
      <c r="P243" s="39">
        <v>12851.548366888899</v>
      </c>
      <c r="Q243" s="39">
        <v>19261.6428460391</v>
      </c>
      <c r="R243" s="39">
        <v>26972.053732624201</v>
      </c>
      <c r="S243" s="39"/>
      <c r="T243" s="39"/>
      <c r="U243" s="39"/>
      <c r="V243" s="39"/>
      <c r="W243" s="39"/>
      <c r="X243" s="39"/>
      <c r="Y243" s="39"/>
      <c r="Z243" s="39"/>
      <c r="AA243" s="39"/>
      <c r="AB243" s="39"/>
      <c r="AC243" s="39"/>
      <c r="AD243" s="39"/>
      <c r="AE243" s="39">
        <v>2916.8947128331101</v>
      </c>
      <c r="AF243" s="39">
        <v>850.98230795337702</v>
      </c>
      <c r="AG243" s="39">
        <v>87416.262885833494</v>
      </c>
      <c r="AH243" s="39">
        <v>10689.697458456199</v>
      </c>
      <c r="AI243" s="39"/>
      <c r="AJ243" s="39"/>
      <c r="AK243" s="39"/>
      <c r="AL243" s="39"/>
      <c r="AM243" s="39">
        <v>90327.501974309096</v>
      </c>
      <c r="AN243" s="39">
        <v>11547.3824904054</v>
      </c>
      <c r="AO243" s="39">
        <v>11593.2000083206</v>
      </c>
      <c r="AP243" s="39">
        <v>25589.142769355902</v>
      </c>
      <c r="AQ243" s="39">
        <v>81.360924594380904</v>
      </c>
      <c r="AR243" s="39">
        <v>49.415649131203502</v>
      </c>
      <c r="AS243" s="39">
        <v>4695.1303512097902</v>
      </c>
      <c r="AT243" s="39">
        <v>1266.76978798151</v>
      </c>
      <c r="AU243" s="39"/>
      <c r="AV243" s="39"/>
      <c r="AW243" s="39"/>
      <c r="AX243" s="39"/>
      <c r="AY243" s="39">
        <v>4775.8178552569298</v>
      </c>
      <c r="AZ243" s="39">
        <v>1316.1197907886401</v>
      </c>
      <c r="BA243" s="39">
        <v>1261.26664686666</v>
      </c>
      <c r="BB243" s="39">
        <v>1402.99152686548</v>
      </c>
    </row>
    <row r="244" spans="1:54">
      <c r="A244" s="38">
        <v>38138</v>
      </c>
      <c r="B244" s="39">
        <v>3005.2749514604898</v>
      </c>
      <c r="C244" s="39">
        <v>908.21665199313702</v>
      </c>
      <c r="D244" s="39"/>
      <c r="E244" s="39"/>
      <c r="F244" s="39"/>
      <c r="G244" s="39"/>
      <c r="H244" s="39">
        <v>92477.864111374904</v>
      </c>
      <c r="I244" s="39">
        <v>12056.7212332413</v>
      </c>
      <c r="J244" s="39"/>
      <c r="K244" s="39"/>
      <c r="L244" s="39"/>
      <c r="M244" s="39"/>
      <c r="N244" s="39">
        <v>95496.192982420107</v>
      </c>
      <c r="O244" s="39">
        <v>12975.2358099475</v>
      </c>
      <c r="P244" s="39">
        <v>12855.817663358799</v>
      </c>
      <c r="Q244" s="39">
        <v>19371.0164716707</v>
      </c>
      <c r="R244" s="39">
        <v>27273.645264876399</v>
      </c>
      <c r="S244" s="39"/>
      <c r="T244" s="39"/>
      <c r="U244" s="39"/>
      <c r="V244" s="39"/>
      <c r="W244" s="39"/>
      <c r="X244" s="39"/>
      <c r="Y244" s="39"/>
      <c r="Z244" s="39"/>
      <c r="AA244" s="39"/>
      <c r="AB244" s="39"/>
      <c r="AC244" s="39"/>
      <c r="AD244" s="39"/>
      <c r="AE244" s="39">
        <v>2922.4181996517</v>
      </c>
      <c r="AF244" s="39">
        <v>859.40972313924794</v>
      </c>
      <c r="AG244" s="39">
        <v>87644.132149549594</v>
      </c>
      <c r="AH244" s="39">
        <v>10788.4635253653</v>
      </c>
      <c r="AI244" s="39"/>
      <c r="AJ244" s="39"/>
      <c r="AK244" s="39"/>
      <c r="AL244" s="39"/>
      <c r="AM244" s="39">
        <v>90569.9821234064</v>
      </c>
      <c r="AN244" s="39">
        <v>11653.135401916001</v>
      </c>
      <c r="AO244" s="39">
        <v>11578.0709096105</v>
      </c>
      <c r="AP244" s="39">
        <v>25847.708517712399</v>
      </c>
      <c r="AQ244" s="39">
        <v>79.557677698728099</v>
      </c>
      <c r="AR244" s="39">
        <v>48.736174639937801</v>
      </c>
      <c r="AS244" s="39">
        <v>4777.6664338415803</v>
      </c>
      <c r="AT244" s="39">
        <v>1266.3478482911801</v>
      </c>
      <c r="AU244" s="39"/>
      <c r="AV244" s="39"/>
      <c r="AW244" s="39"/>
      <c r="AX244" s="39"/>
      <c r="AY244" s="39">
        <v>4857.7912943248002</v>
      </c>
      <c r="AZ244" s="39">
        <v>1315.7616284911101</v>
      </c>
      <c r="BA244" s="39">
        <v>1268.8330180233299</v>
      </c>
      <c r="BB244" s="39">
        <v>1405.8755422809099</v>
      </c>
    </row>
    <row r="245" spans="1:54">
      <c r="A245" s="38">
        <v>38168</v>
      </c>
      <c r="B245" s="39">
        <v>2983.1886011648398</v>
      </c>
      <c r="C245" s="39">
        <v>912.65428997839501</v>
      </c>
      <c r="D245" s="39"/>
      <c r="E245" s="39"/>
      <c r="F245" s="39"/>
      <c r="G245" s="39"/>
      <c r="H245" s="39">
        <v>94251.121036976707</v>
      </c>
      <c r="I245" s="39">
        <v>12256.4631268293</v>
      </c>
      <c r="J245" s="39"/>
      <c r="K245" s="39"/>
      <c r="L245" s="39"/>
      <c r="M245" s="39"/>
      <c r="N245" s="39">
        <v>97263.105657690699</v>
      </c>
      <c r="O245" s="39">
        <v>13162.3499712429</v>
      </c>
      <c r="P245" s="39">
        <v>13244.1873808277</v>
      </c>
      <c r="Q245" s="39">
        <v>19519.960216944401</v>
      </c>
      <c r="R245" s="39">
        <v>27570.8007627638</v>
      </c>
      <c r="S245" s="39"/>
      <c r="T245" s="39"/>
      <c r="U245" s="39"/>
      <c r="V245" s="39"/>
      <c r="W245" s="39"/>
      <c r="X245" s="39"/>
      <c r="Y245" s="39"/>
      <c r="Z245" s="39"/>
      <c r="AA245" s="39"/>
      <c r="AB245" s="39"/>
      <c r="AC245" s="39"/>
      <c r="AD245" s="39"/>
      <c r="AE245" s="39">
        <v>2907.5047614892801</v>
      </c>
      <c r="AF245" s="39">
        <v>863.28675427755604</v>
      </c>
      <c r="AG245" s="39">
        <v>89353.958680015305</v>
      </c>
      <c r="AH245" s="39">
        <v>10981.2800926298</v>
      </c>
      <c r="AI245" s="39"/>
      <c r="AJ245" s="39"/>
      <c r="AK245" s="39"/>
      <c r="AL245" s="39"/>
      <c r="AM245" s="39">
        <v>92290.898931732096</v>
      </c>
      <c r="AN245" s="39">
        <v>11839.8224160625</v>
      </c>
      <c r="AO245" s="39">
        <v>11853.318758777201</v>
      </c>
      <c r="AP245" s="39">
        <v>26126.690602628201</v>
      </c>
      <c r="AQ245" s="39">
        <v>79.501013853787597</v>
      </c>
      <c r="AR245" s="39">
        <v>49.281580601848901</v>
      </c>
      <c r="AS245" s="39">
        <v>4817.5346966734296</v>
      </c>
      <c r="AT245" s="39">
        <v>1254.52352610548</v>
      </c>
      <c r="AU245" s="39"/>
      <c r="AV245" s="39"/>
      <c r="AW245" s="39"/>
      <c r="AX245" s="39"/>
      <c r="AY245" s="39">
        <v>4896.5027529464396</v>
      </c>
      <c r="AZ245" s="39">
        <v>1303.8692611183101</v>
      </c>
      <c r="BA245" s="39">
        <v>1320.9068746652899</v>
      </c>
      <c r="BB245" s="39">
        <v>1427.7024790124101</v>
      </c>
    </row>
    <row r="246" spans="1:54">
      <c r="A246" s="38">
        <v>38199</v>
      </c>
      <c r="B246" s="39">
        <v>3035.1993199039498</v>
      </c>
      <c r="C246" s="39">
        <v>923.59782152906598</v>
      </c>
      <c r="D246" s="39"/>
      <c r="E246" s="39"/>
      <c r="F246" s="39"/>
      <c r="G246" s="39"/>
      <c r="H246" s="39">
        <v>93558.315693717494</v>
      </c>
      <c r="I246" s="39">
        <v>12202.2367254074</v>
      </c>
      <c r="J246" s="39"/>
      <c r="K246" s="39"/>
      <c r="L246" s="39"/>
      <c r="M246" s="39"/>
      <c r="N246" s="39">
        <v>96575.967092680396</v>
      </c>
      <c r="O246" s="39">
        <v>13120.463179799101</v>
      </c>
      <c r="P246" s="39">
        <v>13078.4146590287</v>
      </c>
      <c r="Q246" s="39">
        <v>19657.380937743699</v>
      </c>
      <c r="R246" s="39">
        <v>27764.380211182201</v>
      </c>
      <c r="S246" s="39"/>
      <c r="T246" s="39"/>
      <c r="U246" s="39"/>
      <c r="V246" s="39"/>
      <c r="W246" s="39"/>
      <c r="X246" s="39"/>
      <c r="Y246" s="39"/>
      <c r="Z246" s="39"/>
      <c r="AA246" s="39"/>
      <c r="AB246" s="39"/>
      <c r="AC246" s="39"/>
      <c r="AD246" s="39"/>
      <c r="AE246" s="39">
        <v>2954.4167035087999</v>
      </c>
      <c r="AF246" s="39">
        <v>873.40176794460001</v>
      </c>
      <c r="AG246" s="39">
        <v>88725.942187092602</v>
      </c>
      <c r="AH246" s="39">
        <v>10955.1557420679</v>
      </c>
      <c r="AI246" s="39"/>
      <c r="AJ246" s="39"/>
      <c r="AK246" s="39"/>
      <c r="AL246" s="39"/>
      <c r="AM246" s="39">
        <v>91667.576611698198</v>
      </c>
      <c r="AN246" s="39">
        <v>11831.598027923401</v>
      </c>
      <c r="AO246" s="39">
        <v>11757.2091767806</v>
      </c>
      <c r="AP246" s="39">
        <v>26343.330810815802</v>
      </c>
      <c r="AQ246" s="39">
        <v>80.817057739137397</v>
      </c>
      <c r="AR246" s="39">
        <v>50.5520856069896</v>
      </c>
      <c r="AS246" s="39">
        <v>4735.8926433448196</v>
      </c>
      <c r="AT246" s="39">
        <v>1261.68934002218</v>
      </c>
      <c r="AU246" s="39"/>
      <c r="AV246" s="39"/>
      <c r="AW246" s="39"/>
      <c r="AX246" s="39"/>
      <c r="AY246" s="39">
        <v>4816.4113498101096</v>
      </c>
      <c r="AZ246" s="39">
        <v>1311.7103126173899</v>
      </c>
      <c r="BA246" s="39">
        <v>1309.89404323543</v>
      </c>
      <c r="BB246" s="39">
        <v>1396.42904878437</v>
      </c>
    </row>
    <row r="247" spans="1:54">
      <c r="A247" s="38">
        <v>38230</v>
      </c>
      <c r="B247" s="39">
        <v>3005.7934209647501</v>
      </c>
      <c r="C247" s="39">
        <v>905.98478693852496</v>
      </c>
      <c r="D247" s="39"/>
      <c r="E247" s="39"/>
      <c r="F247" s="39"/>
      <c r="G247" s="39"/>
      <c r="H247" s="39">
        <v>93446.263608546593</v>
      </c>
      <c r="I247" s="39">
        <v>12301.958392328999</v>
      </c>
      <c r="J247" s="39"/>
      <c r="K247" s="39"/>
      <c r="L247" s="39"/>
      <c r="M247" s="39"/>
      <c r="N247" s="39">
        <v>96482.621778467394</v>
      </c>
      <c r="O247" s="39">
        <v>13217.1536337575</v>
      </c>
      <c r="P247" s="39">
        <v>13065.6862921748</v>
      </c>
      <c r="Q247" s="39">
        <v>19762.2610575502</v>
      </c>
      <c r="R247" s="39">
        <v>27955.981341713701</v>
      </c>
      <c r="S247" s="39"/>
      <c r="T247" s="39"/>
      <c r="U247" s="39"/>
      <c r="V247" s="39"/>
      <c r="W247" s="39"/>
      <c r="X247" s="39"/>
      <c r="Y247" s="39"/>
      <c r="Z247" s="39"/>
      <c r="AA247" s="39"/>
      <c r="AB247" s="39"/>
      <c r="AC247" s="39"/>
      <c r="AD247" s="39"/>
      <c r="AE247" s="39">
        <v>2932.14600964189</v>
      </c>
      <c r="AF247" s="39">
        <v>857.54702113342</v>
      </c>
      <c r="AG247" s="39">
        <v>88565.314383048695</v>
      </c>
      <c r="AH247" s="39">
        <v>11019.500671170799</v>
      </c>
      <c r="AI247" s="39"/>
      <c r="AJ247" s="39"/>
      <c r="AK247" s="39"/>
      <c r="AL247" s="39"/>
      <c r="AM247" s="39">
        <v>91512.648431572205</v>
      </c>
      <c r="AN247" s="39">
        <v>11879.489733984999</v>
      </c>
      <c r="AO247" s="39">
        <v>11839.302194477201</v>
      </c>
      <c r="AP247" s="39">
        <v>26523.874581264099</v>
      </c>
      <c r="AQ247" s="39">
        <v>81.054286909933197</v>
      </c>
      <c r="AR247" s="39">
        <v>49.271200288558603</v>
      </c>
      <c r="AS247" s="39">
        <v>4890.3894239075798</v>
      </c>
      <c r="AT247" s="39">
        <v>1279.11637763726</v>
      </c>
      <c r="AU247" s="39"/>
      <c r="AV247" s="39"/>
      <c r="AW247" s="39"/>
      <c r="AX247" s="39"/>
      <c r="AY247" s="39">
        <v>4971.9451236404302</v>
      </c>
      <c r="AZ247" s="39">
        <v>1327.8314132672499</v>
      </c>
      <c r="BA247" s="39">
        <v>1242.31612419257</v>
      </c>
      <c r="BB247" s="39">
        <v>1443.89872019566</v>
      </c>
    </row>
    <row r="248" spans="1:54">
      <c r="A248" s="38">
        <v>38260</v>
      </c>
      <c r="B248" s="39">
        <v>3067.7813562388201</v>
      </c>
      <c r="C248" s="39">
        <v>934.92796299635802</v>
      </c>
      <c r="D248" s="39"/>
      <c r="E248" s="39"/>
      <c r="F248" s="39"/>
      <c r="G248" s="39"/>
      <c r="H248" s="39">
        <v>96225.192992049604</v>
      </c>
      <c r="I248" s="39">
        <v>12546.8210813975</v>
      </c>
      <c r="J248" s="39"/>
      <c r="K248" s="39"/>
      <c r="L248" s="39"/>
      <c r="M248" s="39"/>
      <c r="N248" s="39">
        <v>99256.474961839005</v>
      </c>
      <c r="O248" s="39">
        <v>13467.2494739921</v>
      </c>
      <c r="P248" s="39">
        <v>13454.9906053425</v>
      </c>
      <c r="Q248" s="39">
        <v>19981.566910073499</v>
      </c>
      <c r="R248" s="39">
        <v>28291.511857977199</v>
      </c>
      <c r="S248" s="39"/>
      <c r="T248" s="39"/>
      <c r="U248" s="39"/>
      <c r="V248" s="39"/>
      <c r="W248" s="39"/>
      <c r="X248" s="39"/>
      <c r="Y248" s="39"/>
      <c r="Z248" s="39"/>
      <c r="AA248" s="39"/>
      <c r="AB248" s="39"/>
      <c r="AC248" s="39"/>
      <c r="AD248" s="39"/>
      <c r="AE248" s="39">
        <v>2958.8694012086498</v>
      </c>
      <c r="AF248" s="39">
        <v>884.98085921991697</v>
      </c>
      <c r="AG248" s="39">
        <v>91297.876165417998</v>
      </c>
      <c r="AH248" s="39">
        <v>11270.589780067299</v>
      </c>
      <c r="AI248" s="39"/>
      <c r="AJ248" s="39"/>
      <c r="AK248" s="39"/>
      <c r="AL248" s="39"/>
      <c r="AM248" s="39">
        <v>94255.050854932604</v>
      </c>
      <c r="AN248" s="39">
        <v>12152.925004816499</v>
      </c>
      <c r="AO248" s="39">
        <v>12037.4237619247</v>
      </c>
      <c r="AP248" s="39">
        <v>26844.872134953199</v>
      </c>
      <c r="AQ248" s="39">
        <v>80.482697741356901</v>
      </c>
      <c r="AR248" s="39">
        <v>49.833300848573302</v>
      </c>
      <c r="AS248" s="39">
        <v>4918.4558645717298</v>
      </c>
      <c r="AT248" s="39">
        <v>1290.99198147385</v>
      </c>
      <c r="AU248" s="39"/>
      <c r="AV248" s="39"/>
      <c r="AW248" s="39"/>
      <c r="AX248" s="39"/>
      <c r="AY248" s="39">
        <v>4998.6984655927299</v>
      </c>
      <c r="AZ248" s="39">
        <v>1340.9467095294001</v>
      </c>
      <c r="BA248" s="39">
        <v>1439.41606624475</v>
      </c>
      <c r="BB248" s="39">
        <v>1458.31895464068</v>
      </c>
    </row>
    <row r="249" spans="1:54">
      <c r="A249" s="38">
        <v>38291</v>
      </c>
      <c r="B249" s="39">
        <v>2985.7776067752802</v>
      </c>
      <c r="C249" s="39">
        <v>915.83137172133604</v>
      </c>
      <c r="D249" s="39"/>
      <c r="E249" s="39"/>
      <c r="F249" s="39"/>
      <c r="G249" s="39"/>
      <c r="H249" s="39">
        <v>93878.008288409095</v>
      </c>
      <c r="I249" s="39">
        <v>12322.3787693952</v>
      </c>
      <c r="J249" s="39"/>
      <c r="K249" s="39"/>
      <c r="L249" s="39"/>
      <c r="M249" s="39"/>
      <c r="N249" s="39">
        <v>96872.140528786898</v>
      </c>
      <c r="O249" s="39">
        <v>13235.527971323299</v>
      </c>
      <c r="P249" s="39">
        <v>13289.5005908038</v>
      </c>
      <c r="Q249" s="39">
        <v>20234.870828471801</v>
      </c>
      <c r="R249" s="39">
        <v>28574.907424129698</v>
      </c>
      <c r="S249" s="39"/>
      <c r="T249" s="39"/>
      <c r="U249" s="39"/>
      <c r="V249" s="39"/>
      <c r="W249" s="39"/>
      <c r="X249" s="39"/>
      <c r="Y249" s="39"/>
      <c r="Z249" s="39"/>
      <c r="AA249" s="39"/>
      <c r="AB249" s="39"/>
      <c r="AC249" s="39"/>
      <c r="AD249" s="39"/>
      <c r="AE249" s="39">
        <v>2928.5375586515702</v>
      </c>
      <c r="AF249" s="39">
        <v>864.26400537478105</v>
      </c>
      <c r="AG249" s="39">
        <v>89101.246341199207</v>
      </c>
      <c r="AH249" s="39">
        <v>11026.9860508579</v>
      </c>
      <c r="AI249" s="39"/>
      <c r="AJ249" s="39"/>
      <c r="AK249" s="39"/>
      <c r="AL249" s="39"/>
      <c r="AM249" s="39">
        <v>92008.764234819595</v>
      </c>
      <c r="AN249" s="39">
        <v>11892.538706192599</v>
      </c>
      <c r="AO249" s="39">
        <v>12000.957582873099</v>
      </c>
      <c r="AP249" s="39">
        <v>27073.940309355901</v>
      </c>
      <c r="AQ249" s="39">
        <v>81.355473686195495</v>
      </c>
      <c r="AR249" s="39">
        <v>50.186635208838503</v>
      </c>
      <c r="AS249" s="39">
        <v>4910.0473219686801</v>
      </c>
      <c r="AT249" s="39">
        <v>1305.8876379938899</v>
      </c>
      <c r="AU249" s="39"/>
      <c r="AV249" s="39"/>
      <c r="AW249" s="39"/>
      <c r="AX249" s="39"/>
      <c r="AY249" s="39">
        <v>4992.21512209108</v>
      </c>
      <c r="AZ249" s="39">
        <v>1355.5964987176601</v>
      </c>
      <c r="BA249" s="39">
        <v>1298.68720868016</v>
      </c>
      <c r="BB249" s="39">
        <v>1488.4393993149099</v>
      </c>
    </row>
    <row r="250" spans="1:54">
      <c r="A250" s="38">
        <v>38321</v>
      </c>
      <c r="B250" s="39">
        <v>2942.65982020609</v>
      </c>
      <c r="C250" s="39">
        <v>888.31100341798901</v>
      </c>
      <c r="D250" s="39"/>
      <c r="E250" s="39"/>
      <c r="F250" s="39"/>
      <c r="G250" s="39"/>
      <c r="H250" s="39">
        <v>93566.990725078795</v>
      </c>
      <c r="I250" s="39">
        <v>12375.977686518399</v>
      </c>
      <c r="J250" s="39"/>
      <c r="K250" s="39"/>
      <c r="L250" s="39"/>
      <c r="M250" s="39"/>
      <c r="N250" s="39">
        <v>96524.354893374795</v>
      </c>
      <c r="O250" s="39">
        <v>13275.9316028947</v>
      </c>
      <c r="P250" s="39">
        <v>13215.326895918501</v>
      </c>
      <c r="Q250" s="39">
        <v>20444.966202648498</v>
      </c>
      <c r="R250" s="39">
        <v>28834.140411521399</v>
      </c>
      <c r="S250" s="39"/>
      <c r="T250" s="39"/>
      <c r="U250" s="39"/>
      <c r="V250" s="39"/>
      <c r="W250" s="39"/>
      <c r="X250" s="39"/>
      <c r="Y250" s="39"/>
      <c r="Z250" s="39"/>
      <c r="AA250" s="39"/>
      <c r="AB250" s="39"/>
      <c r="AC250" s="39"/>
      <c r="AD250" s="39"/>
      <c r="AE250" s="39">
        <v>2874.0568114595999</v>
      </c>
      <c r="AF250" s="39">
        <v>837.86545666838902</v>
      </c>
      <c r="AG250" s="39">
        <v>88541.897012298999</v>
      </c>
      <c r="AH250" s="39">
        <v>11080.3964475745</v>
      </c>
      <c r="AI250" s="39"/>
      <c r="AJ250" s="39"/>
      <c r="AK250" s="39"/>
      <c r="AL250" s="39"/>
      <c r="AM250" s="39">
        <v>91396.776931254994</v>
      </c>
      <c r="AN250" s="39">
        <v>11911.9191093462</v>
      </c>
      <c r="AO250" s="39">
        <v>11849.162024953201</v>
      </c>
      <c r="AP250" s="39">
        <v>27266.772243647501</v>
      </c>
      <c r="AQ250" s="39">
        <v>82.163412010263997</v>
      </c>
      <c r="AR250" s="39">
        <v>50.767896387258801</v>
      </c>
      <c r="AS250" s="39">
        <v>4972.3817971559502</v>
      </c>
      <c r="AT250" s="39">
        <v>1294.9885347188999</v>
      </c>
      <c r="AU250" s="39"/>
      <c r="AV250" s="39"/>
      <c r="AW250" s="39"/>
      <c r="AX250" s="39"/>
      <c r="AY250" s="39">
        <v>5054.0911033983302</v>
      </c>
      <c r="AZ250" s="39">
        <v>1346.2492334308099</v>
      </c>
      <c r="BA250" s="39">
        <v>1380.90460362922</v>
      </c>
      <c r="BB250" s="39">
        <v>1593.35116504807</v>
      </c>
    </row>
    <row r="251" spans="1:54">
      <c r="A251" s="38">
        <v>38352</v>
      </c>
      <c r="B251" s="39">
        <v>3215.2364684147701</v>
      </c>
      <c r="C251" s="39">
        <v>982.68079716707598</v>
      </c>
      <c r="D251" s="39"/>
      <c r="E251" s="39"/>
      <c r="F251" s="39"/>
      <c r="G251" s="39"/>
      <c r="H251" s="39">
        <v>100886.760552633</v>
      </c>
      <c r="I251" s="39">
        <v>13171.6540026898</v>
      </c>
      <c r="J251" s="39"/>
      <c r="K251" s="39"/>
      <c r="L251" s="39"/>
      <c r="M251" s="39"/>
      <c r="N251" s="39">
        <v>104062.90867865999</v>
      </c>
      <c r="O251" s="39">
        <v>14146.275007624799</v>
      </c>
      <c r="P251" s="39">
        <v>13888.2143655868</v>
      </c>
      <c r="Q251" s="39">
        <v>20739.981689423501</v>
      </c>
      <c r="R251" s="39">
        <v>29660.457621736699</v>
      </c>
      <c r="S251" s="39"/>
      <c r="T251" s="39"/>
      <c r="U251" s="39"/>
      <c r="V251" s="39"/>
      <c r="W251" s="39"/>
      <c r="X251" s="39"/>
      <c r="Y251" s="39"/>
      <c r="Z251" s="39"/>
      <c r="AA251" s="39"/>
      <c r="AB251" s="39"/>
      <c r="AC251" s="39"/>
      <c r="AD251" s="39"/>
      <c r="AE251" s="39">
        <v>3106.0967916453701</v>
      </c>
      <c r="AF251" s="39">
        <v>927.74536044203705</v>
      </c>
      <c r="AG251" s="39">
        <v>95818.299623126702</v>
      </c>
      <c r="AH251" s="39">
        <v>11819.0605293512</v>
      </c>
      <c r="AI251" s="39"/>
      <c r="AJ251" s="39"/>
      <c r="AK251" s="39"/>
      <c r="AL251" s="39"/>
      <c r="AM251" s="39">
        <v>98941.213000306103</v>
      </c>
      <c r="AN251" s="39">
        <v>12746.465085283</v>
      </c>
      <c r="AO251" s="39">
        <v>12516.430876062001</v>
      </c>
      <c r="AP251" s="39">
        <v>28139.0222832902</v>
      </c>
      <c r="AQ251" s="39">
        <v>88.293609963162197</v>
      </c>
      <c r="AR251" s="39">
        <v>53.9774236025251</v>
      </c>
      <c r="AS251" s="39">
        <v>5177.4756282998997</v>
      </c>
      <c r="AT251" s="39">
        <v>1344.4789445489801</v>
      </c>
      <c r="AU251" s="39"/>
      <c r="AV251" s="39"/>
      <c r="AW251" s="39"/>
      <c r="AX251" s="39"/>
      <c r="AY251" s="39">
        <v>5264.71607340229</v>
      </c>
      <c r="AZ251" s="39">
        <v>1397.36948267598</v>
      </c>
      <c r="BA251" s="39">
        <v>1396.8982629112199</v>
      </c>
      <c r="BB251" s="39">
        <v>1570.98276571358</v>
      </c>
    </row>
    <row r="252" spans="1:54">
      <c r="A252" s="38">
        <v>38383</v>
      </c>
      <c r="B252" s="39">
        <v>3067.9715013447199</v>
      </c>
      <c r="C252" s="39">
        <v>931.91653036439197</v>
      </c>
      <c r="D252" s="39"/>
      <c r="E252" s="39"/>
      <c r="F252" s="39"/>
      <c r="G252" s="39"/>
      <c r="H252" s="39">
        <v>95229.502831896199</v>
      </c>
      <c r="I252" s="39">
        <v>12711.7374624939</v>
      </c>
      <c r="J252" s="39"/>
      <c r="K252" s="39"/>
      <c r="L252" s="39"/>
      <c r="M252" s="39"/>
      <c r="N252" s="39">
        <v>98297.340486472196</v>
      </c>
      <c r="O252" s="39">
        <v>13651.062619713301</v>
      </c>
      <c r="P252" s="39">
        <v>13713.304248835</v>
      </c>
      <c r="Q252" s="39">
        <v>21084.6155375136</v>
      </c>
      <c r="R252" s="39">
        <v>29563.7751009768</v>
      </c>
      <c r="S252" s="39"/>
      <c r="T252" s="39"/>
      <c r="U252" s="39"/>
      <c r="V252" s="39"/>
      <c r="W252" s="39"/>
      <c r="X252" s="39"/>
      <c r="Y252" s="39"/>
      <c r="Z252" s="39"/>
      <c r="AA252" s="39"/>
      <c r="AB252" s="39"/>
      <c r="AC252" s="39"/>
      <c r="AD252" s="39"/>
      <c r="AE252" s="39">
        <v>2990.2170044862501</v>
      </c>
      <c r="AF252" s="39">
        <v>878.12689330777596</v>
      </c>
      <c r="AG252" s="39">
        <v>90104.335279252395</v>
      </c>
      <c r="AH252" s="39">
        <v>11350.5512983676</v>
      </c>
      <c r="AI252" s="39"/>
      <c r="AJ252" s="39"/>
      <c r="AK252" s="39"/>
      <c r="AL252" s="39"/>
      <c r="AM252" s="39">
        <v>93080.178933050294</v>
      </c>
      <c r="AN252" s="39">
        <v>12225.821483370901</v>
      </c>
      <c r="AO252" s="39">
        <v>12292.3191794698</v>
      </c>
      <c r="AP252" s="39">
        <v>27974.266618018701</v>
      </c>
      <c r="AQ252" s="39">
        <v>85.570842313661501</v>
      </c>
      <c r="AR252" s="39">
        <v>52.822075215805299</v>
      </c>
      <c r="AS252" s="39">
        <v>5055.3737852197401</v>
      </c>
      <c r="AT252" s="39">
        <v>1339.9571643061799</v>
      </c>
      <c r="AU252" s="39"/>
      <c r="AV252" s="39"/>
      <c r="AW252" s="39"/>
      <c r="AX252" s="39"/>
      <c r="AY252" s="39">
        <v>5141.0691369475398</v>
      </c>
      <c r="AZ252" s="39">
        <v>1391.28094324893</v>
      </c>
      <c r="BA252" s="39">
        <v>1424.2214730586199</v>
      </c>
      <c r="BB252" s="39">
        <v>1582.9585513490499</v>
      </c>
    </row>
    <row r="253" spans="1:54">
      <c r="A253" s="38">
        <v>38411</v>
      </c>
      <c r="B253" s="39">
        <v>3093.5042555206901</v>
      </c>
      <c r="C253" s="39">
        <v>940.91384242286699</v>
      </c>
      <c r="D253" s="39"/>
      <c r="E253" s="39"/>
      <c r="F253" s="39"/>
      <c r="G253" s="39"/>
      <c r="H253" s="39">
        <v>96926.725705936697</v>
      </c>
      <c r="I253" s="39">
        <v>12848.5501083338</v>
      </c>
      <c r="J253" s="39"/>
      <c r="K253" s="39"/>
      <c r="L253" s="39"/>
      <c r="M253" s="39"/>
      <c r="N253" s="39">
        <v>100033.115895586</v>
      </c>
      <c r="O253" s="39">
        <v>13796.118845759</v>
      </c>
      <c r="P253" s="39">
        <v>14215.819188999099</v>
      </c>
      <c r="Q253" s="39">
        <v>21278.134802674202</v>
      </c>
      <c r="R253" s="39">
        <v>29907.871209520501</v>
      </c>
      <c r="S253" s="39"/>
      <c r="T253" s="39"/>
      <c r="U253" s="39"/>
      <c r="V253" s="39"/>
      <c r="W253" s="39"/>
      <c r="X253" s="39"/>
      <c r="Y253" s="39"/>
      <c r="Z253" s="39"/>
      <c r="AA253" s="39"/>
      <c r="AB253" s="39"/>
      <c r="AC253" s="39"/>
      <c r="AD253" s="39"/>
      <c r="AE253" s="39">
        <v>3005.6881776556502</v>
      </c>
      <c r="AF253" s="39">
        <v>887.82438477687504</v>
      </c>
      <c r="AG253" s="39">
        <v>91769.768999931097</v>
      </c>
      <c r="AH253" s="39">
        <v>11488.8053802668</v>
      </c>
      <c r="AI253" s="39"/>
      <c r="AJ253" s="39"/>
      <c r="AK253" s="39"/>
      <c r="AL253" s="39"/>
      <c r="AM253" s="39">
        <v>94789.443056255899</v>
      </c>
      <c r="AN253" s="39">
        <v>12384.0763707152</v>
      </c>
      <c r="AO253" s="39">
        <v>12654.7717525636</v>
      </c>
      <c r="AP253" s="39">
        <v>28305.2835515273</v>
      </c>
      <c r="AQ253" s="39">
        <v>84.349137202378202</v>
      </c>
      <c r="AR253" s="39">
        <v>52.670181823240497</v>
      </c>
      <c r="AS253" s="39">
        <v>5124.0758270705501</v>
      </c>
      <c r="AT253" s="39">
        <v>1346.5107486795901</v>
      </c>
      <c r="AU253" s="39"/>
      <c r="AV253" s="39"/>
      <c r="AW253" s="39"/>
      <c r="AX253" s="39"/>
      <c r="AY253" s="39">
        <v>5208.52711929406</v>
      </c>
      <c r="AZ253" s="39">
        <v>1400.4845860369001</v>
      </c>
      <c r="BA253" s="39">
        <v>1549.1830723231001</v>
      </c>
      <c r="BB253" s="39">
        <v>1602.15622488443</v>
      </c>
    </row>
    <row r="254" spans="1:54">
      <c r="A254" s="38">
        <v>38442</v>
      </c>
      <c r="B254" s="39">
        <v>3102.9464711914202</v>
      </c>
      <c r="C254" s="39">
        <v>930.84257142620402</v>
      </c>
      <c r="D254" s="39"/>
      <c r="E254" s="39"/>
      <c r="F254" s="39"/>
      <c r="G254" s="39"/>
      <c r="H254" s="39">
        <v>97887.121058516597</v>
      </c>
      <c r="I254" s="39">
        <v>12943.2446284424</v>
      </c>
      <c r="J254" s="39"/>
      <c r="K254" s="39"/>
      <c r="L254" s="39"/>
      <c r="M254" s="39"/>
      <c r="N254" s="39">
        <v>100971.152479839</v>
      </c>
      <c r="O254" s="39">
        <v>13880.1413134142</v>
      </c>
      <c r="P254" s="39">
        <v>14189.2627108631</v>
      </c>
      <c r="Q254" s="39">
        <v>21402.947053408599</v>
      </c>
      <c r="R254" s="39">
        <v>30307.532577580801</v>
      </c>
      <c r="S254" s="39"/>
      <c r="T254" s="39"/>
      <c r="U254" s="39"/>
      <c r="V254" s="39"/>
      <c r="W254" s="39"/>
      <c r="X254" s="39"/>
      <c r="Y254" s="39"/>
      <c r="Z254" s="39"/>
      <c r="AA254" s="39"/>
      <c r="AB254" s="39"/>
      <c r="AC254" s="39"/>
      <c r="AD254" s="39"/>
      <c r="AE254" s="39">
        <v>2996.2418997120199</v>
      </c>
      <c r="AF254" s="39">
        <v>881.25267523440903</v>
      </c>
      <c r="AG254" s="39">
        <v>92658.284150078107</v>
      </c>
      <c r="AH254" s="39">
        <v>11540.7355438739</v>
      </c>
      <c r="AI254" s="39"/>
      <c r="AJ254" s="39"/>
      <c r="AK254" s="39"/>
      <c r="AL254" s="39"/>
      <c r="AM254" s="39">
        <v>95654.387234743306</v>
      </c>
      <c r="AN254" s="39">
        <v>12432.156967340499</v>
      </c>
      <c r="AO254" s="39">
        <v>12727.912537911699</v>
      </c>
      <c r="AP254" s="39">
        <v>28700.944001636599</v>
      </c>
      <c r="AQ254" s="39">
        <v>85.706291907503001</v>
      </c>
      <c r="AR254" s="39">
        <v>53.191565136434598</v>
      </c>
      <c r="AS254" s="39">
        <v>5226.1767656965603</v>
      </c>
      <c r="AT254" s="39">
        <v>1356.68751350562</v>
      </c>
      <c r="AU254" s="39"/>
      <c r="AV254" s="39"/>
      <c r="AW254" s="39"/>
      <c r="AX254" s="39"/>
      <c r="AY254" s="39">
        <v>5313.2227261724902</v>
      </c>
      <c r="AZ254" s="39">
        <v>1411.41991283417</v>
      </c>
      <c r="BA254" s="39">
        <v>1460.72960501178</v>
      </c>
      <c r="BB254" s="39">
        <v>1623.2740573262499</v>
      </c>
    </row>
    <row r="255" spans="1:54">
      <c r="A255" s="38">
        <v>38472</v>
      </c>
      <c r="B255" s="39">
        <v>3102.3217404393999</v>
      </c>
      <c r="C255" s="39">
        <v>960.39738918272099</v>
      </c>
      <c r="D255" s="39"/>
      <c r="E255" s="39"/>
      <c r="F255" s="39"/>
      <c r="G255" s="39"/>
      <c r="H255" s="39">
        <v>97246.836582507007</v>
      </c>
      <c r="I255" s="39">
        <v>13015.888224845799</v>
      </c>
      <c r="J255" s="39"/>
      <c r="K255" s="39"/>
      <c r="L255" s="39"/>
      <c r="M255" s="39"/>
      <c r="N255" s="39">
        <v>100358.35755462</v>
      </c>
      <c r="O255" s="39">
        <v>13956.759999370101</v>
      </c>
      <c r="P255" s="39">
        <v>14064.0678826569</v>
      </c>
      <c r="Q255" s="39">
        <v>21655.361136361102</v>
      </c>
      <c r="R255" s="39">
        <v>30657.4862601364</v>
      </c>
      <c r="S255" s="39"/>
      <c r="T255" s="39"/>
      <c r="U255" s="39"/>
      <c r="V255" s="39"/>
      <c r="W255" s="39"/>
      <c r="X255" s="39"/>
      <c r="Y255" s="39"/>
      <c r="Z255" s="39"/>
      <c r="AA255" s="39"/>
      <c r="AB255" s="39"/>
      <c r="AC255" s="39"/>
      <c r="AD255" s="39"/>
      <c r="AE255" s="39">
        <v>3034.7128988704499</v>
      </c>
      <c r="AF255" s="39">
        <v>905.58948929217104</v>
      </c>
      <c r="AG255" s="39">
        <v>92018.673034281499</v>
      </c>
      <c r="AH255" s="39">
        <v>11610.2704363824</v>
      </c>
      <c r="AI255" s="39"/>
      <c r="AJ255" s="39"/>
      <c r="AK255" s="39"/>
      <c r="AL255" s="39"/>
      <c r="AM255" s="39">
        <v>95048.4151043616</v>
      </c>
      <c r="AN255" s="39">
        <v>12504.4881884726</v>
      </c>
      <c r="AO255" s="39">
        <v>12579.8493379424</v>
      </c>
      <c r="AP255" s="39">
        <v>28947.972297120901</v>
      </c>
      <c r="AQ255" s="39">
        <v>86.456947590747603</v>
      </c>
      <c r="AR255" s="39">
        <v>53.540104773617102</v>
      </c>
      <c r="AS255" s="39">
        <v>5319.0371457355204</v>
      </c>
      <c r="AT255" s="39">
        <v>1485.4130515504</v>
      </c>
      <c r="AU255" s="39"/>
      <c r="AV255" s="39"/>
      <c r="AW255" s="39"/>
      <c r="AX255" s="39"/>
      <c r="AY255" s="39">
        <v>5404.9725572234202</v>
      </c>
      <c r="AZ255" s="39">
        <v>1538.07148670847</v>
      </c>
      <c r="BA255" s="39">
        <v>1465.9677860848501</v>
      </c>
      <c r="BB255" s="39">
        <v>1672.0904895103299</v>
      </c>
    </row>
    <row r="256" spans="1:54">
      <c r="A256" s="38">
        <v>38503</v>
      </c>
      <c r="B256" s="39">
        <v>3084.9917313208298</v>
      </c>
      <c r="C256" s="39">
        <v>939.46222880476796</v>
      </c>
      <c r="D256" s="39"/>
      <c r="E256" s="39"/>
      <c r="F256" s="39"/>
      <c r="G256" s="39"/>
      <c r="H256" s="39">
        <v>97650.2587259094</v>
      </c>
      <c r="I256" s="39">
        <v>12868.6813714459</v>
      </c>
      <c r="J256" s="39"/>
      <c r="K256" s="39"/>
      <c r="L256" s="39"/>
      <c r="M256" s="39"/>
      <c r="N256" s="39">
        <v>100773.95610865801</v>
      </c>
      <c r="O256" s="39">
        <v>13828.608928524</v>
      </c>
      <c r="P256" s="39">
        <v>13988.920861520101</v>
      </c>
      <c r="Q256" s="39">
        <v>21917.562037234798</v>
      </c>
      <c r="R256" s="39">
        <v>30848.185027149699</v>
      </c>
      <c r="S256" s="39"/>
      <c r="T256" s="39"/>
      <c r="U256" s="39"/>
      <c r="V256" s="39"/>
      <c r="W256" s="39"/>
      <c r="X256" s="39"/>
      <c r="Y256" s="39"/>
      <c r="Z256" s="39"/>
      <c r="AA256" s="39"/>
      <c r="AB256" s="39"/>
      <c r="AC256" s="39"/>
      <c r="AD256" s="39"/>
      <c r="AE256" s="39">
        <v>3008.7297449890398</v>
      </c>
      <c r="AF256" s="39">
        <v>885.91482128371899</v>
      </c>
      <c r="AG256" s="39">
        <v>92340.447299845793</v>
      </c>
      <c r="AH256" s="39">
        <v>11471.573613106</v>
      </c>
      <c r="AI256" s="39"/>
      <c r="AJ256" s="39"/>
      <c r="AK256" s="39"/>
      <c r="AL256" s="39"/>
      <c r="AM256" s="39">
        <v>95365.458647653897</v>
      </c>
      <c r="AN256" s="39">
        <v>12360.233300440501</v>
      </c>
      <c r="AO256" s="39">
        <v>12556.767158316199</v>
      </c>
      <c r="AP256" s="39">
        <v>29157.982731066899</v>
      </c>
      <c r="AQ256" s="39">
        <v>86.155221344866106</v>
      </c>
      <c r="AR256" s="39">
        <v>54.311669073537303</v>
      </c>
      <c r="AS256" s="39">
        <v>5281.1359890521899</v>
      </c>
      <c r="AT256" s="39">
        <v>1382.29363278353</v>
      </c>
      <c r="AU256" s="39"/>
      <c r="AV256" s="39"/>
      <c r="AW256" s="39"/>
      <c r="AX256" s="39"/>
      <c r="AY256" s="39">
        <v>5367.6257837740804</v>
      </c>
      <c r="AZ256" s="39">
        <v>1437.1074493598801</v>
      </c>
      <c r="BA256" s="39">
        <v>1444.26562492469</v>
      </c>
      <c r="BB256" s="39">
        <v>1687.5553612198601</v>
      </c>
    </row>
    <row r="257" spans="1:54">
      <c r="A257" s="38">
        <v>38533</v>
      </c>
      <c r="B257" s="39">
        <v>3139.77373331632</v>
      </c>
      <c r="C257" s="39">
        <v>958.85277240179005</v>
      </c>
      <c r="D257" s="39"/>
      <c r="E257" s="39"/>
      <c r="F257" s="39"/>
      <c r="G257" s="39"/>
      <c r="H257" s="39">
        <v>99341.448782976397</v>
      </c>
      <c r="I257" s="39">
        <v>13092.9752228084</v>
      </c>
      <c r="J257" s="39"/>
      <c r="K257" s="39"/>
      <c r="L257" s="39"/>
      <c r="M257" s="39"/>
      <c r="N257" s="39">
        <v>102468.78345600401</v>
      </c>
      <c r="O257" s="39">
        <v>14034.994497490599</v>
      </c>
      <c r="P257" s="39">
        <v>13911.272757427099</v>
      </c>
      <c r="Q257" s="39">
        <v>22098.300146039699</v>
      </c>
      <c r="R257" s="39">
        <v>31169.248606382302</v>
      </c>
      <c r="S257" s="39"/>
      <c r="T257" s="39"/>
      <c r="U257" s="39"/>
      <c r="V257" s="39"/>
      <c r="W257" s="39"/>
      <c r="X257" s="39"/>
      <c r="Y257" s="39"/>
      <c r="Z257" s="39"/>
      <c r="AA257" s="39"/>
      <c r="AB257" s="39"/>
      <c r="AC257" s="39"/>
      <c r="AD257" s="39"/>
      <c r="AE257" s="39">
        <v>3027.8788393292202</v>
      </c>
      <c r="AF257" s="39">
        <v>905.54814901551003</v>
      </c>
      <c r="AG257" s="39">
        <v>93810.019141106503</v>
      </c>
      <c r="AH257" s="39">
        <v>11662.005434905501</v>
      </c>
      <c r="AI257" s="39"/>
      <c r="AJ257" s="39"/>
      <c r="AK257" s="39"/>
      <c r="AL257" s="39"/>
      <c r="AM257" s="39">
        <v>96851.771483829696</v>
      </c>
      <c r="AN257" s="39">
        <v>12559.4265976355</v>
      </c>
      <c r="AO257" s="39">
        <v>12376.667332810501</v>
      </c>
      <c r="AP257" s="39">
        <v>29475.452388145401</v>
      </c>
      <c r="AQ257" s="39">
        <v>87.375776791627501</v>
      </c>
      <c r="AR257" s="39">
        <v>51.966556118970303</v>
      </c>
      <c r="AS257" s="39">
        <v>5385.3070213873698</v>
      </c>
      <c r="AT257" s="39">
        <v>1411.15308812273</v>
      </c>
      <c r="AU257" s="39"/>
      <c r="AV257" s="39"/>
      <c r="AW257" s="39"/>
      <c r="AX257" s="39"/>
      <c r="AY257" s="39">
        <v>5472.0277878899196</v>
      </c>
      <c r="AZ257" s="39">
        <v>1463.37353307342</v>
      </c>
      <c r="BA257" s="39">
        <v>1460.42365580402</v>
      </c>
      <c r="BB257" s="39">
        <v>1693.2816665599501</v>
      </c>
    </row>
    <row r="258" spans="1:54">
      <c r="A258" s="38">
        <v>38564</v>
      </c>
      <c r="B258" s="39">
        <v>3101.1781976144898</v>
      </c>
      <c r="C258" s="39">
        <v>953.21727935053298</v>
      </c>
      <c r="D258" s="39"/>
      <c r="E258" s="39"/>
      <c r="F258" s="39"/>
      <c r="G258" s="39"/>
      <c r="H258" s="39">
        <v>98814.072865093898</v>
      </c>
      <c r="I258" s="39">
        <v>13055.478173482399</v>
      </c>
      <c r="J258" s="39"/>
      <c r="K258" s="39"/>
      <c r="L258" s="39"/>
      <c r="M258" s="39"/>
      <c r="N258" s="39">
        <v>101923.592479118</v>
      </c>
      <c r="O258" s="39">
        <v>14006.8374773297</v>
      </c>
      <c r="P258" s="39">
        <v>14218.9636058822</v>
      </c>
      <c r="Q258" s="39">
        <v>22199.709122551001</v>
      </c>
      <c r="R258" s="39">
        <v>31433.3595851889</v>
      </c>
      <c r="S258" s="39"/>
      <c r="T258" s="39"/>
      <c r="U258" s="39"/>
      <c r="V258" s="39"/>
      <c r="W258" s="39"/>
      <c r="X258" s="39"/>
      <c r="Y258" s="39"/>
      <c r="Z258" s="39"/>
      <c r="AA258" s="39"/>
      <c r="AB258" s="39"/>
      <c r="AC258" s="39"/>
      <c r="AD258" s="39"/>
      <c r="AE258" s="39">
        <v>3024.9342326036199</v>
      </c>
      <c r="AF258" s="39">
        <v>898.93765875534598</v>
      </c>
      <c r="AG258" s="39">
        <v>93383.179951379905</v>
      </c>
      <c r="AH258" s="39">
        <v>11656.965151135601</v>
      </c>
      <c r="AI258" s="39"/>
      <c r="AJ258" s="39"/>
      <c r="AK258" s="39"/>
      <c r="AL258" s="39"/>
      <c r="AM258" s="39">
        <v>96404.087074223804</v>
      </c>
      <c r="AN258" s="39">
        <v>12553.6605290524</v>
      </c>
      <c r="AO258" s="39">
        <v>12774.102736835601</v>
      </c>
      <c r="AP258" s="39">
        <v>29705.8356966428</v>
      </c>
      <c r="AQ258" s="39">
        <v>87.392369910105799</v>
      </c>
      <c r="AR258" s="39">
        <v>55.576780538687302</v>
      </c>
      <c r="AS258" s="39">
        <v>5451.3491998025602</v>
      </c>
      <c r="AT258" s="39">
        <v>1425.23685257995</v>
      </c>
      <c r="AU258" s="39"/>
      <c r="AV258" s="39"/>
      <c r="AW258" s="39"/>
      <c r="AX258" s="39"/>
      <c r="AY258" s="39">
        <v>5538.5128060851503</v>
      </c>
      <c r="AZ258" s="39">
        <v>1480.1574662488299</v>
      </c>
      <c r="BA258" s="39">
        <v>1462.22978080549</v>
      </c>
      <c r="BB258" s="39">
        <v>1689.66518297222</v>
      </c>
    </row>
    <row r="259" spans="1:54">
      <c r="A259" s="38">
        <v>38595</v>
      </c>
      <c r="B259" s="39">
        <v>3124.1875166683899</v>
      </c>
      <c r="C259" s="39">
        <v>964.77818080915404</v>
      </c>
      <c r="D259" s="39"/>
      <c r="E259" s="39"/>
      <c r="F259" s="39"/>
      <c r="G259" s="39"/>
      <c r="H259" s="39">
        <v>100069.068391537</v>
      </c>
      <c r="I259" s="39">
        <v>13217.301609861201</v>
      </c>
      <c r="J259" s="39"/>
      <c r="K259" s="39"/>
      <c r="L259" s="39"/>
      <c r="M259" s="39"/>
      <c r="N259" s="39">
        <v>103208.144097818</v>
      </c>
      <c r="O259" s="39">
        <v>14181.6493300249</v>
      </c>
      <c r="P259" s="39">
        <v>14303.269129611001</v>
      </c>
      <c r="Q259" s="39">
        <v>22834.115551765201</v>
      </c>
      <c r="R259" s="39">
        <v>31924.509954516001</v>
      </c>
      <c r="S259" s="39"/>
      <c r="T259" s="39"/>
      <c r="U259" s="39"/>
      <c r="V259" s="39"/>
      <c r="W259" s="39"/>
      <c r="X259" s="39"/>
      <c r="Y259" s="39"/>
      <c r="Z259" s="39"/>
      <c r="AA259" s="39"/>
      <c r="AB259" s="39"/>
      <c r="AC259" s="39"/>
      <c r="AD259" s="39"/>
      <c r="AE259" s="39">
        <v>3031.4547967696499</v>
      </c>
      <c r="AF259" s="39">
        <v>908.41403035136295</v>
      </c>
      <c r="AG259" s="39">
        <v>94553.499264309707</v>
      </c>
      <c r="AH259" s="39">
        <v>11811.398044539599</v>
      </c>
      <c r="AI259" s="39"/>
      <c r="AJ259" s="39"/>
      <c r="AK259" s="39"/>
      <c r="AL259" s="39"/>
      <c r="AM259" s="39">
        <v>97602.284521355701</v>
      </c>
      <c r="AN259" s="39">
        <v>12725.541046723099</v>
      </c>
      <c r="AO259" s="39">
        <v>12803.234244347501</v>
      </c>
      <c r="AP259" s="39">
        <v>30228.9424230402</v>
      </c>
      <c r="AQ259" s="39">
        <v>88.281678943653404</v>
      </c>
      <c r="AR259" s="39">
        <v>56.805186298347998</v>
      </c>
      <c r="AS259" s="39">
        <v>5505.0232522568904</v>
      </c>
      <c r="AT259" s="39">
        <v>1402.4637828360901</v>
      </c>
      <c r="AU259" s="39"/>
      <c r="AV259" s="39"/>
      <c r="AW259" s="39"/>
      <c r="AX259" s="39"/>
      <c r="AY259" s="39">
        <v>5593.75767349138</v>
      </c>
      <c r="AZ259" s="39">
        <v>1458.5253984931101</v>
      </c>
      <c r="BA259" s="39">
        <v>1492.5747056646801</v>
      </c>
      <c r="BB259" s="39">
        <v>1695.3281259078001</v>
      </c>
    </row>
    <row r="260" spans="1:54">
      <c r="A260" s="38">
        <v>38625</v>
      </c>
      <c r="B260" s="39">
        <v>3158.3732374923702</v>
      </c>
      <c r="C260" s="39">
        <v>975.82561111657606</v>
      </c>
      <c r="D260" s="39"/>
      <c r="E260" s="39"/>
      <c r="F260" s="39"/>
      <c r="G260" s="39"/>
      <c r="H260" s="39">
        <v>101409.95171512599</v>
      </c>
      <c r="I260" s="39">
        <v>13412.004847837101</v>
      </c>
      <c r="J260" s="39"/>
      <c r="K260" s="39"/>
      <c r="L260" s="39"/>
      <c r="M260" s="39"/>
      <c r="N260" s="39">
        <v>104569.69246135</v>
      </c>
      <c r="O260" s="39">
        <v>14395.956803099099</v>
      </c>
      <c r="P260" s="39">
        <v>14401.121435011701</v>
      </c>
      <c r="Q260" s="39">
        <v>23144.7172266335</v>
      </c>
      <c r="R260" s="39">
        <v>32240.119127649901</v>
      </c>
      <c r="S260" s="39"/>
      <c r="T260" s="39"/>
      <c r="U260" s="39"/>
      <c r="V260" s="39"/>
      <c r="W260" s="39"/>
      <c r="X260" s="39"/>
      <c r="Y260" s="39"/>
      <c r="Z260" s="39"/>
      <c r="AA260" s="39"/>
      <c r="AB260" s="39"/>
      <c r="AC260" s="39"/>
      <c r="AD260" s="39"/>
      <c r="AE260" s="39">
        <v>3063.3047333459199</v>
      </c>
      <c r="AF260" s="39">
        <v>918.76355327721899</v>
      </c>
      <c r="AG260" s="39">
        <v>95920.324949927293</v>
      </c>
      <c r="AH260" s="39">
        <v>11968.4869692796</v>
      </c>
      <c r="AI260" s="39"/>
      <c r="AJ260" s="39"/>
      <c r="AK260" s="39"/>
      <c r="AL260" s="39"/>
      <c r="AM260" s="39">
        <v>98955.677213154006</v>
      </c>
      <c r="AN260" s="39">
        <v>12879.471251114801</v>
      </c>
      <c r="AO260" s="39">
        <v>12892.1928069775</v>
      </c>
      <c r="AP260" s="39">
        <v>30521.627732647601</v>
      </c>
      <c r="AQ260" s="39">
        <v>91.286744364848701</v>
      </c>
      <c r="AR260" s="39">
        <v>57.994396289780198</v>
      </c>
      <c r="AS260" s="39">
        <v>5572.7641316097597</v>
      </c>
      <c r="AT260" s="39">
        <v>1457.89757449902</v>
      </c>
      <c r="AU260" s="39"/>
      <c r="AV260" s="39"/>
      <c r="AW260" s="39"/>
      <c r="AX260" s="39"/>
      <c r="AY260" s="39">
        <v>5663.7763228601798</v>
      </c>
      <c r="AZ260" s="39">
        <v>1515.70735606467</v>
      </c>
      <c r="BA260" s="39">
        <v>1525.7066001421399</v>
      </c>
      <c r="BB260" s="39">
        <v>1737.0225832729</v>
      </c>
    </row>
    <row r="261" spans="1:54">
      <c r="A261" s="38">
        <v>38656</v>
      </c>
      <c r="B261" s="39">
        <v>3222.6771497411701</v>
      </c>
      <c r="C261" s="39">
        <v>1012.68921595347</v>
      </c>
      <c r="D261" s="39"/>
      <c r="E261" s="39"/>
      <c r="F261" s="39"/>
      <c r="G261" s="39"/>
      <c r="H261" s="39">
        <v>101567.70424672699</v>
      </c>
      <c r="I261" s="39">
        <v>13586.515772078799</v>
      </c>
      <c r="J261" s="39"/>
      <c r="K261" s="39"/>
      <c r="L261" s="39"/>
      <c r="M261" s="39"/>
      <c r="N261" s="39">
        <v>104793.819582565</v>
      </c>
      <c r="O261" s="39">
        <v>14594.7998781183</v>
      </c>
      <c r="P261" s="39">
        <v>14585.962692261601</v>
      </c>
      <c r="Q261" s="39">
        <v>23529.643310194799</v>
      </c>
      <c r="R261" s="39">
        <v>32651.5950719867</v>
      </c>
      <c r="S261" s="39"/>
      <c r="T261" s="39"/>
      <c r="U261" s="39"/>
      <c r="V261" s="39"/>
      <c r="W261" s="39"/>
      <c r="X261" s="39"/>
      <c r="Y261" s="39"/>
      <c r="Z261" s="39"/>
      <c r="AA261" s="39"/>
      <c r="AB261" s="39"/>
      <c r="AC261" s="39"/>
      <c r="AD261" s="39"/>
      <c r="AE261" s="39">
        <v>3141.4716055253898</v>
      </c>
      <c r="AF261" s="39">
        <v>951.81554290610995</v>
      </c>
      <c r="AG261" s="39">
        <v>95818.991492684203</v>
      </c>
      <c r="AH261" s="39">
        <v>12102.4954563951</v>
      </c>
      <c r="AI261" s="39"/>
      <c r="AJ261" s="39"/>
      <c r="AK261" s="39"/>
      <c r="AL261" s="39"/>
      <c r="AM261" s="39">
        <v>98951.092382258503</v>
      </c>
      <c r="AN261" s="39">
        <v>13063.6680332052</v>
      </c>
      <c r="AO261" s="39">
        <v>13049.3312052578</v>
      </c>
      <c r="AP261" s="39">
        <v>30886.038505886201</v>
      </c>
      <c r="AQ261" s="39">
        <v>88.447233653169306</v>
      </c>
      <c r="AR261" s="39">
        <v>57.590050722327902</v>
      </c>
      <c r="AS261" s="39">
        <v>5710.1454766083898</v>
      </c>
      <c r="AT261" s="39">
        <v>1483.60123990579</v>
      </c>
      <c r="AU261" s="39"/>
      <c r="AV261" s="39"/>
      <c r="AW261" s="39"/>
      <c r="AX261" s="39"/>
      <c r="AY261" s="39">
        <v>5800.0629106338001</v>
      </c>
      <c r="AZ261" s="39">
        <v>1541.27761021366</v>
      </c>
      <c r="BA261" s="39">
        <v>1547.8453504807501</v>
      </c>
      <c r="BB261" s="39">
        <v>1760.4420611677499</v>
      </c>
    </row>
    <row r="262" spans="1:54">
      <c r="A262" s="38">
        <v>38686</v>
      </c>
      <c r="B262" s="39">
        <v>3144.98593436181</v>
      </c>
      <c r="C262" s="39">
        <v>991.57025317533703</v>
      </c>
      <c r="D262" s="39"/>
      <c r="E262" s="39"/>
      <c r="F262" s="39"/>
      <c r="G262" s="39"/>
      <c r="H262" s="39">
        <v>103480.64017527099</v>
      </c>
      <c r="I262" s="39">
        <v>13844.394739236801</v>
      </c>
      <c r="J262" s="39"/>
      <c r="K262" s="39"/>
      <c r="L262" s="39"/>
      <c r="M262" s="39"/>
      <c r="N262" s="39">
        <v>106617.97206698199</v>
      </c>
      <c r="O262" s="39">
        <v>14828.348315077699</v>
      </c>
      <c r="P262" s="39">
        <v>14588.428010109599</v>
      </c>
      <c r="Q262" s="39">
        <v>23904.402129987498</v>
      </c>
      <c r="R262" s="39">
        <v>33247.787854073802</v>
      </c>
      <c r="S262" s="39"/>
      <c r="T262" s="39"/>
      <c r="U262" s="39"/>
      <c r="V262" s="39"/>
      <c r="W262" s="39"/>
      <c r="X262" s="39"/>
      <c r="Y262" s="39"/>
      <c r="Z262" s="39"/>
      <c r="AA262" s="39"/>
      <c r="AB262" s="39"/>
      <c r="AC262" s="39"/>
      <c r="AD262" s="39"/>
      <c r="AE262" s="39">
        <v>3061.1437272420198</v>
      </c>
      <c r="AF262" s="39">
        <v>933.853313387051</v>
      </c>
      <c r="AG262" s="39">
        <v>97797.889269036197</v>
      </c>
      <c r="AH262" s="39">
        <v>12378.1596560579</v>
      </c>
      <c r="AI262" s="39"/>
      <c r="AJ262" s="39"/>
      <c r="AK262" s="39"/>
      <c r="AL262" s="39"/>
      <c r="AM262" s="39">
        <v>100824.124903773</v>
      </c>
      <c r="AN262" s="39">
        <v>13285.898901013001</v>
      </c>
      <c r="AO262" s="39">
        <v>13057.358587000501</v>
      </c>
      <c r="AP262" s="39">
        <v>31502.958613144099</v>
      </c>
      <c r="AQ262" s="39">
        <v>95.340324158035799</v>
      </c>
      <c r="AR262" s="39">
        <v>58.299355689684603</v>
      </c>
      <c r="AS262" s="39">
        <v>5717.5847840084298</v>
      </c>
      <c r="AT262" s="39">
        <v>1483.9084737289199</v>
      </c>
      <c r="AU262" s="39"/>
      <c r="AV262" s="39"/>
      <c r="AW262" s="39"/>
      <c r="AX262" s="39"/>
      <c r="AY262" s="39">
        <v>5811.7102725484101</v>
      </c>
      <c r="AZ262" s="39">
        <v>1542.9827656038301</v>
      </c>
      <c r="BA262" s="39">
        <v>1547.64010525603</v>
      </c>
      <c r="BB262" s="39">
        <v>1769.8361864296201</v>
      </c>
    </row>
    <row r="263" spans="1:54">
      <c r="A263" s="38">
        <v>38717</v>
      </c>
      <c r="B263" s="39">
        <v>3135.20696345739</v>
      </c>
      <c r="C263" s="39">
        <v>1004.42221632674</v>
      </c>
      <c r="D263" s="39"/>
      <c r="E263" s="39"/>
      <c r="F263" s="39"/>
      <c r="G263" s="39"/>
      <c r="H263" s="39">
        <v>103033.587341829</v>
      </c>
      <c r="I263" s="39">
        <v>13782.6506038141</v>
      </c>
      <c r="J263" s="39"/>
      <c r="K263" s="39"/>
      <c r="L263" s="39"/>
      <c r="M263" s="39"/>
      <c r="N263" s="39">
        <v>106129.450115856</v>
      </c>
      <c r="O263" s="39">
        <v>14777.261817115101</v>
      </c>
      <c r="P263" s="39">
        <v>14709.5052699885</v>
      </c>
      <c r="Q263" s="39">
        <v>24302.7934031359</v>
      </c>
      <c r="R263" s="39">
        <v>33585.991572760497</v>
      </c>
      <c r="S263" s="39"/>
      <c r="T263" s="39"/>
      <c r="U263" s="39"/>
      <c r="V263" s="39"/>
      <c r="W263" s="39"/>
      <c r="X263" s="39"/>
      <c r="Y263" s="39"/>
      <c r="Z263" s="39"/>
      <c r="AA263" s="39"/>
      <c r="AB263" s="39"/>
      <c r="AC263" s="39"/>
      <c r="AD263" s="39"/>
      <c r="AE263" s="39">
        <v>3036.1955476983599</v>
      </c>
      <c r="AF263" s="39">
        <v>945.45707323709303</v>
      </c>
      <c r="AG263" s="39">
        <v>97285.499869567095</v>
      </c>
      <c r="AH263" s="39">
        <v>12257.5594002539</v>
      </c>
      <c r="AI263" s="39"/>
      <c r="AJ263" s="39"/>
      <c r="AK263" s="39"/>
      <c r="AL263" s="39"/>
      <c r="AM263" s="39">
        <v>100310.274477069</v>
      </c>
      <c r="AN263" s="39">
        <v>13205.240818287701</v>
      </c>
      <c r="AO263" s="39">
        <v>13163.2637749159</v>
      </c>
      <c r="AP263" s="39">
        <v>31793.745645774401</v>
      </c>
      <c r="AQ263" s="39">
        <v>94.899461181207002</v>
      </c>
      <c r="AR263" s="39">
        <v>58.295952167726199</v>
      </c>
      <c r="AS263" s="39">
        <v>5867.7836933346198</v>
      </c>
      <c r="AT263" s="39">
        <v>1519.48996306565</v>
      </c>
      <c r="AU263" s="39"/>
      <c r="AV263" s="39"/>
      <c r="AW263" s="39"/>
      <c r="AX263" s="39"/>
      <c r="AY263" s="39">
        <v>5962.1062835947696</v>
      </c>
      <c r="AZ263" s="39">
        <v>1576.9454640157301</v>
      </c>
      <c r="BA263" s="39">
        <v>1552.0666488234799</v>
      </c>
      <c r="BB263" s="39">
        <v>1828.5267739900301</v>
      </c>
    </row>
    <row r="264" spans="1:54">
      <c r="A264" s="38">
        <v>38748</v>
      </c>
      <c r="B264" s="39">
        <v>3138.5418804275801</v>
      </c>
      <c r="C264" s="39">
        <v>1008.72654372126</v>
      </c>
      <c r="D264" s="39"/>
      <c r="E264" s="39"/>
      <c r="F264" s="39"/>
      <c r="G264" s="39"/>
      <c r="H264" s="39">
        <v>101805.55336811001</v>
      </c>
      <c r="I264" s="39">
        <v>13743.882699223001</v>
      </c>
      <c r="J264" s="39"/>
      <c r="K264" s="39"/>
      <c r="L264" s="39"/>
      <c r="M264" s="39"/>
      <c r="N264" s="39">
        <v>104969.66842991499</v>
      </c>
      <c r="O264" s="39">
        <v>14780.4834457941</v>
      </c>
      <c r="P264" s="39">
        <v>15041.480758832</v>
      </c>
      <c r="Q264" s="39">
        <v>24502.961998869701</v>
      </c>
      <c r="R264" s="39">
        <v>33766.622763045598</v>
      </c>
      <c r="S264" s="39"/>
      <c r="T264" s="39"/>
      <c r="U264" s="39"/>
      <c r="V264" s="39"/>
      <c r="W264" s="39"/>
      <c r="X264" s="39"/>
      <c r="Y264" s="39"/>
      <c r="Z264" s="39"/>
      <c r="AA264" s="39"/>
      <c r="AB264" s="39"/>
      <c r="AC264" s="39"/>
      <c r="AD264" s="39"/>
      <c r="AE264" s="39">
        <v>3070.09544833564</v>
      </c>
      <c r="AF264" s="39">
        <v>949.39572082535301</v>
      </c>
      <c r="AG264" s="39">
        <v>95944.708411425207</v>
      </c>
      <c r="AH264" s="39">
        <v>12207.8861802297</v>
      </c>
      <c r="AI264" s="39"/>
      <c r="AJ264" s="39"/>
      <c r="AK264" s="39"/>
      <c r="AL264" s="39"/>
      <c r="AM264" s="39">
        <v>99012.202494366196</v>
      </c>
      <c r="AN264" s="39">
        <v>13155.0664929869</v>
      </c>
      <c r="AO264" s="39">
        <v>13426.4298125201</v>
      </c>
      <c r="AP264" s="39">
        <v>31966.8298995062</v>
      </c>
      <c r="AQ264" s="39">
        <v>92.701775082636303</v>
      </c>
      <c r="AR264" s="39">
        <v>58.457293119133404</v>
      </c>
      <c r="AS264" s="39">
        <v>5822.8132203155301</v>
      </c>
      <c r="AT264" s="39">
        <v>1493.10890425252</v>
      </c>
      <c r="AU264" s="39"/>
      <c r="AV264" s="39"/>
      <c r="AW264" s="39"/>
      <c r="AX264" s="39"/>
      <c r="AY264" s="39">
        <v>5913.9194449351098</v>
      </c>
      <c r="AZ264" s="39">
        <v>1550.3077551602701</v>
      </c>
      <c r="BA264" s="39">
        <v>1649.9184144882199</v>
      </c>
      <c r="BB264" s="39">
        <v>1794.0315126159401</v>
      </c>
    </row>
    <row r="265" spans="1:54">
      <c r="A265" s="38">
        <v>38776</v>
      </c>
      <c r="B265" s="39">
        <v>3234.21724110486</v>
      </c>
      <c r="C265" s="39">
        <v>1029.70941151643</v>
      </c>
      <c r="D265" s="39"/>
      <c r="E265" s="39"/>
      <c r="F265" s="39"/>
      <c r="G265" s="39"/>
      <c r="H265" s="39">
        <v>106098.468680645</v>
      </c>
      <c r="I265" s="39">
        <v>14224.3166662031</v>
      </c>
      <c r="J265" s="39"/>
      <c r="K265" s="39"/>
      <c r="L265" s="39"/>
      <c r="M265" s="39"/>
      <c r="N265" s="39">
        <v>109336.805875048</v>
      </c>
      <c r="O265" s="39">
        <v>15256.680553341999</v>
      </c>
      <c r="P265" s="39">
        <v>15090.3129629378</v>
      </c>
      <c r="Q265" s="39">
        <v>24936.525813996199</v>
      </c>
      <c r="R265" s="39">
        <v>34371.138256038197</v>
      </c>
      <c r="S265" s="39"/>
      <c r="T265" s="39"/>
      <c r="U265" s="39"/>
      <c r="V265" s="39"/>
      <c r="W265" s="39"/>
      <c r="X265" s="39"/>
      <c r="Y265" s="39"/>
      <c r="Z265" s="39"/>
      <c r="AA265" s="39"/>
      <c r="AB265" s="39"/>
      <c r="AC265" s="39"/>
      <c r="AD265" s="39"/>
      <c r="AE265" s="39">
        <v>3135.9291965982302</v>
      </c>
      <c r="AF265" s="39">
        <v>970.99689034030098</v>
      </c>
      <c r="AG265" s="39">
        <v>100071.689605477</v>
      </c>
      <c r="AH265" s="39">
        <v>12659.878565240801</v>
      </c>
      <c r="AI265" s="39"/>
      <c r="AJ265" s="39"/>
      <c r="AK265" s="39"/>
      <c r="AL265" s="39"/>
      <c r="AM265" s="39">
        <v>103215.714024316</v>
      </c>
      <c r="AN265" s="39">
        <v>13634.7616882271</v>
      </c>
      <c r="AO265" s="39">
        <v>13452.873738387199</v>
      </c>
      <c r="AP265" s="39">
        <v>32510.278420266499</v>
      </c>
      <c r="AQ265" s="39">
        <v>95.013804069258001</v>
      </c>
      <c r="AR265" s="39">
        <v>59.022582000751797</v>
      </c>
      <c r="AS265" s="39">
        <v>5975.7344190638096</v>
      </c>
      <c r="AT265" s="39">
        <v>1544.23075464567</v>
      </c>
      <c r="AU265" s="39"/>
      <c r="AV265" s="39"/>
      <c r="AW265" s="39"/>
      <c r="AX265" s="39"/>
      <c r="AY265" s="39">
        <v>6070.9306681120397</v>
      </c>
      <c r="AZ265" s="39">
        <v>1604.2489332371099</v>
      </c>
      <c r="BA265" s="39">
        <v>1605.3249213233501</v>
      </c>
      <c r="BB265" s="39">
        <v>1861.4960849387001</v>
      </c>
    </row>
    <row r="266" spans="1:54">
      <c r="A266" s="38">
        <v>38807</v>
      </c>
      <c r="B266" s="39">
        <v>3226.9339188613699</v>
      </c>
      <c r="C266" s="39">
        <v>1062.76841504604</v>
      </c>
      <c r="D266" s="39"/>
      <c r="E266" s="39"/>
      <c r="F266" s="39"/>
      <c r="G266" s="39"/>
      <c r="H266" s="39">
        <v>104549.949044541</v>
      </c>
      <c r="I266" s="39">
        <v>14055.322940280001</v>
      </c>
      <c r="J266" s="39"/>
      <c r="K266" s="39"/>
      <c r="L266" s="39"/>
      <c r="M266" s="39"/>
      <c r="N266" s="39">
        <v>107782.576177533</v>
      </c>
      <c r="O266" s="39">
        <v>15103.310607884599</v>
      </c>
      <c r="P266" s="39">
        <v>15187.473797590599</v>
      </c>
      <c r="Q266" s="39">
        <v>25216.531369161999</v>
      </c>
      <c r="R266" s="39">
        <v>34801.844797053003</v>
      </c>
      <c r="S266" s="39"/>
      <c r="T266" s="39"/>
      <c r="U266" s="39"/>
      <c r="V266" s="39"/>
      <c r="W266" s="39"/>
      <c r="X266" s="39"/>
      <c r="Y266" s="39"/>
      <c r="Z266" s="39"/>
      <c r="AA266" s="39"/>
      <c r="AB266" s="39"/>
      <c r="AC266" s="39"/>
      <c r="AD266" s="39"/>
      <c r="AE266" s="39">
        <v>3121.6781748016701</v>
      </c>
      <c r="AF266" s="39">
        <v>1006.0590103777701</v>
      </c>
      <c r="AG266" s="39">
        <v>98611.549590301103</v>
      </c>
      <c r="AH266" s="39">
        <v>12507.236449702999</v>
      </c>
      <c r="AI266" s="39"/>
      <c r="AJ266" s="39"/>
      <c r="AK266" s="39"/>
      <c r="AL266" s="39"/>
      <c r="AM266" s="39">
        <v>101751.78530775099</v>
      </c>
      <c r="AN266" s="39">
        <v>13508.5667877714</v>
      </c>
      <c r="AO266" s="39">
        <v>13589.776776549699</v>
      </c>
      <c r="AP266" s="39">
        <v>32905.7948227745</v>
      </c>
      <c r="AQ266" s="39">
        <v>93.307581835450193</v>
      </c>
      <c r="AR266" s="39">
        <v>58.601460304997602</v>
      </c>
      <c r="AS266" s="39">
        <v>5948.0355938452503</v>
      </c>
      <c r="AT266" s="39">
        <v>1568.8982136818399</v>
      </c>
      <c r="AU266" s="39"/>
      <c r="AV266" s="39"/>
      <c r="AW266" s="39"/>
      <c r="AX266" s="39"/>
      <c r="AY266" s="39">
        <v>6042.7010512325196</v>
      </c>
      <c r="AZ266" s="39">
        <v>1627.9044821551099</v>
      </c>
      <c r="BA266" s="39">
        <v>1608.70920841715</v>
      </c>
      <c r="BB266" s="39">
        <v>1889.2614974227499</v>
      </c>
    </row>
    <row r="267" spans="1:54">
      <c r="A267" s="38">
        <v>38837</v>
      </c>
      <c r="B267" s="39">
        <v>3258.6325284599002</v>
      </c>
      <c r="C267" s="39">
        <v>1062.7372872138101</v>
      </c>
      <c r="D267" s="39"/>
      <c r="E267" s="39"/>
      <c r="F267" s="39"/>
      <c r="G267" s="39"/>
      <c r="H267" s="39">
        <v>105498.207636262</v>
      </c>
      <c r="I267" s="39">
        <v>14194.258737664901</v>
      </c>
      <c r="J267" s="39"/>
      <c r="K267" s="39"/>
      <c r="L267" s="39"/>
      <c r="M267" s="39"/>
      <c r="N267" s="39">
        <v>108739.52717357301</v>
      </c>
      <c r="O267" s="39">
        <v>15260.4120907871</v>
      </c>
      <c r="P267" s="39">
        <v>15391.044190103001</v>
      </c>
      <c r="Q267" s="39">
        <v>25402.470791871699</v>
      </c>
      <c r="R267" s="39">
        <v>35420.714652313902</v>
      </c>
      <c r="S267" s="39"/>
      <c r="T267" s="39"/>
      <c r="U267" s="39"/>
      <c r="V267" s="39"/>
      <c r="W267" s="39"/>
      <c r="X267" s="39"/>
      <c r="Y267" s="39"/>
      <c r="Z267" s="39"/>
      <c r="AA267" s="39"/>
      <c r="AB267" s="39"/>
      <c r="AC267" s="39"/>
      <c r="AD267" s="39"/>
      <c r="AE267" s="39">
        <v>3151.6213979494601</v>
      </c>
      <c r="AF267" s="39">
        <v>1003.86331916021</v>
      </c>
      <c r="AG267" s="39">
        <v>99530.969505423796</v>
      </c>
      <c r="AH267" s="39">
        <v>12635.216779090601</v>
      </c>
      <c r="AI267" s="39"/>
      <c r="AJ267" s="39"/>
      <c r="AK267" s="39"/>
      <c r="AL267" s="39"/>
      <c r="AM267" s="39">
        <v>102679.674247751</v>
      </c>
      <c r="AN267" s="39">
        <v>13641.6036288303</v>
      </c>
      <c r="AO267" s="39">
        <v>13708.4097838169</v>
      </c>
      <c r="AP267" s="39">
        <v>33518.302362912204</v>
      </c>
      <c r="AQ267" s="39">
        <v>93.057533754884403</v>
      </c>
      <c r="AR267" s="39">
        <v>59.6034201914375</v>
      </c>
      <c r="AS267" s="39">
        <v>6024.7751709583799</v>
      </c>
      <c r="AT267" s="39">
        <v>1596.85157205068</v>
      </c>
      <c r="AU267" s="39"/>
      <c r="AV267" s="39"/>
      <c r="AW267" s="39"/>
      <c r="AX267" s="39"/>
      <c r="AY267" s="39">
        <v>6118.5290287506195</v>
      </c>
      <c r="AZ267" s="39">
        <v>1656.18129864313</v>
      </c>
      <c r="BA267" s="39">
        <v>1659.3477214306999</v>
      </c>
      <c r="BB267" s="39">
        <v>1899.3501728644101</v>
      </c>
    </row>
    <row r="268" spans="1:54">
      <c r="A268" s="38">
        <v>38868</v>
      </c>
      <c r="B268" s="39">
        <v>3224.3570931796999</v>
      </c>
      <c r="C268" s="39">
        <v>1051.2868730940399</v>
      </c>
      <c r="D268" s="39"/>
      <c r="E268" s="39"/>
      <c r="F268" s="39"/>
      <c r="G268" s="39"/>
      <c r="H268" s="39">
        <v>105940.039565361</v>
      </c>
      <c r="I268" s="39">
        <v>14414.109803666701</v>
      </c>
      <c r="J268" s="39"/>
      <c r="K268" s="39"/>
      <c r="L268" s="39"/>
      <c r="M268" s="39"/>
      <c r="N268" s="39">
        <v>109188.831447552</v>
      </c>
      <c r="O268" s="39">
        <v>15472.5947997242</v>
      </c>
      <c r="P268" s="39">
        <v>15606.177156096501</v>
      </c>
      <c r="Q268" s="39">
        <v>26022.0125772506</v>
      </c>
      <c r="R268" s="39">
        <v>35937.115144565803</v>
      </c>
      <c r="S268" s="39"/>
      <c r="T268" s="39"/>
      <c r="U268" s="39"/>
      <c r="V268" s="39"/>
      <c r="W268" s="39"/>
      <c r="X268" s="39"/>
      <c r="Y268" s="39"/>
      <c r="Z268" s="39"/>
      <c r="AA268" s="39"/>
      <c r="AB268" s="39"/>
      <c r="AC268" s="39"/>
      <c r="AD268" s="39"/>
      <c r="AE268" s="39">
        <v>3125.2580027123199</v>
      </c>
      <c r="AF268" s="39">
        <v>990.71913092352099</v>
      </c>
      <c r="AG268" s="39">
        <v>99700.468850131103</v>
      </c>
      <c r="AH268" s="39">
        <v>12783.411188501999</v>
      </c>
      <c r="AI268" s="39"/>
      <c r="AJ268" s="39"/>
      <c r="AK268" s="39"/>
      <c r="AL268" s="39"/>
      <c r="AM268" s="39">
        <v>102842.519248707</v>
      </c>
      <c r="AN268" s="39">
        <v>13778.651471646799</v>
      </c>
      <c r="AO268" s="39">
        <v>13911.713091914</v>
      </c>
      <c r="AP268" s="39">
        <v>33989.858545717703</v>
      </c>
      <c r="AQ268" s="39">
        <v>95.248198311664595</v>
      </c>
      <c r="AR268" s="39">
        <v>60.629890875043003</v>
      </c>
      <c r="AS268" s="39">
        <v>6140.1756022320196</v>
      </c>
      <c r="AT268" s="39">
        <v>1601.39517434195</v>
      </c>
      <c r="AU268" s="39"/>
      <c r="AV268" s="39"/>
      <c r="AW268" s="39"/>
      <c r="AX268" s="39"/>
      <c r="AY268" s="39">
        <v>6235.7012019927097</v>
      </c>
      <c r="AZ268" s="39">
        <v>1661.9684474442799</v>
      </c>
      <c r="BA268" s="39">
        <v>1670.6331279534199</v>
      </c>
      <c r="BB268" s="39">
        <v>1934.9568592329299</v>
      </c>
    </row>
    <row r="269" spans="1:54">
      <c r="A269" s="38">
        <v>38898</v>
      </c>
      <c r="B269" s="39">
        <v>3227.92422134042</v>
      </c>
      <c r="C269" s="39">
        <v>1055.18678452161</v>
      </c>
      <c r="D269" s="39"/>
      <c r="E269" s="39"/>
      <c r="F269" s="39"/>
      <c r="G269" s="39"/>
      <c r="H269" s="39">
        <v>105872.730896219</v>
      </c>
      <c r="I269" s="39">
        <v>14497.4047901452</v>
      </c>
      <c r="J269" s="39"/>
      <c r="K269" s="39"/>
      <c r="L269" s="39"/>
      <c r="M269" s="39"/>
      <c r="N269" s="39">
        <v>109115.89981987</v>
      </c>
      <c r="O269" s="39">
        <v>15558.109980298401</v>
      </c>
      <c r="P269" s="39">
        <v>15732.646890087801</v>
      </c>
      <c r="Q269" s="39">
        <v>26266.158365140102</v>
      </c>
      <c r="R269" s="39">
        <v>36366.472740322701</v>
      </c>
      <c r="S269" s="39"/>
      <c r="T269" s="39"/>
      <c r="U269" s="39"/>
      <c r="V269" s="39"/>
      <c r="W269" s="39"/>
      <c r="X269" s="39"/>
      <c r="Y269" s="39"/>
      <c r="Z269" s="39"/>
      <c r="AA269" s="39"/>
      <c r="AB269" s="39"/>
      <c r="AC269" s="39"/>
      <c r="AD269" s="39"/>
      <c r="AE269" s="39">
        <v>3131.7183994537299</v>
      </c>
      <c r="AF269" s="39">
        <v>994.40995106097103</v>
      </c>
      <c r="AG269" s="39">
        <v>99669.757985475895</v>
      </c>
      <c r="AH269" s="39">
        <v>12841.093136305401</v>
      </c>
      <c r="AI269" s="39"/>
      <c r="AJ269" s="39"/>
      <c r="AK269" s="39"/>
      <c r="AL269" s="39"/>
      <c r="AM269" s="39">
        <v>102822.500287655</v>
      </c>
      <c r="AN269" s="39">
        <v>13840.1501925093</v>
      </c>
      <c r="AO269" s="39">
        <v>13935.7183528695</v>
      </c>
      <c r="AP269" s="39">
        <v>34423.822433383502</v>
      </c>
      <c r="AQ269" s="39">
        <v>94.507578064772602</v>
      </c>
      <c r="AR269" s="39">
        <v>60.339824034392997</v>
      </c>
      <c r="AS269" s="39">
        <v>6158.9286820089001</v>
      </c>
      <c r="AT269" s="39">
        <v>1630.4929318336699</v>
      </c>
      <c r="AU269" s="39"/>
      <c r="AV269" s="39"/>
      <c r="AW269" s="39"/>
      <c r="AX269" s="39"/>
      <c r="AY269" s="39">
        <v>6252.5823187320302</v>
      </c>
      <c r="AZ269" s="39">
        <v>1691.45484301492</v>
      </c>
      <c r="BA269" s="39">
        <v>1710.9834298107601</v>
      </c>
      <c r="BB269" s="39">
        <v>1943.22693340864</v>
      </c>
    </row>
    <row r="270" spans="1:54">
      <c r="A270" s="38">
        <v>38929</v>
      </c>
      <c r="B270" s="39">
        <v>3231.7617203417899</v>
      </c>
      <c r="C270" s="39">
        <v>1072.6331122229799</v>
      </c>
      <c r="D270" s="39"/>
      <c r="E270" s="39"/>
      <c r="F270" s="39"/>
      <c r="G270" s="39"/>
      <c r="H270" s="39">
        <v>106517.05311418101</v>
      </c>
      <c r="I270" s="39">
        <v>14619.967567896199</v>
      </c>
      <c r="J270" s="39"/>
      <c r="K270" s="39"/>
      <c r="L270" s="39"/>
      <c r="M270" s="39"/>
      <c r="N270" s="39">
        <v>109756.864760499</v>
      </c>
      <c r="O270" s="39">
        <v>15689.9132166299</v>
      </c>
      <c r="P270" s="39">
        <v>15905.1818648723</v>
      </c>
      <c r="Q270" s="39">
        <v>26439.617589425499</v>
      </c>
      <c r="R270" s="39">
        <v>36747.607526036503</v>
      </c>
      <c r="S270" s="39"/>
      <c r="T270" s="39"/>
      <c r="U270" s="39"/>
      <c r="V270" s="39"/>
      <c r="W270" s="39"/>
      <c r="X270" s="39"/>
      <c r="Y270" s="39"/>
      <c r="Z270" s="39"/>
      <c r="AA270" s="39"/>
      <c r="AB270" s="39"/>
      <c r="AC270" s="39"/>
      <c r="AD270" s="39"/>
      <c r="AE270" s="39">
        <v>3131.5516372325501</v>
      </c>
      <c r="AF270" s="39">
        <v>1012.63492592928</v>
      </c>
      <c r="AG270" s="39">
        <v>100183.120805732</v>
      </c>
      <c r="AH270" s="39">
        <v>12988.408572901901</v>
      </c>
      <c r="AI270" s="39"/>
      <c r="AJ270" s="39"/>
      <c r="AK270" s="39"/>
      <c r="AL270" s="39"/>
      <c r="AM270" s="39">
        <v>103315.559353359</v>
      </c>
      <c r="AN270" s="39">
        <v>14006.9455538525</v>
      </c>
      <c r="AO270" s="39">
        <v>14187.4556251754</v>
      </c>
      <c r="AP270" s="39">
        <v>34702.278643617603</v>
      </c>
      <c r="AQ270" s="39">
        <v>94.232876453843602</v>
      </c>
      <c r="AR270" s="39">
        <v>60.134073627572903</v>
      </c>
      <c r="AS270" s="39">
        <v>6237.6241118150501</v>
      </c>
      <c r="AT270" s="39">
        <v>1653.78584488919</v>
      </c>
      <c r="AU270" s="39"/>
      <c r="AV270" s="39"/>
      <c r="AW270" s="39"/>
      <c r="AX270" s="39"/>
      <c r="AY270" s="39">
        <v>6331.8971740442103</v>
      </c>
      <c r="AZ270" s="39">
        <v>1713.8791462316999</v>
      </c>
      <c r="BA270" s="39">
        <v>1746.61872486469</v>
      </c>
      <c r="BB270" s="39">
        <v>2000.1856649676199</v>
      </c>
    </row>
    <row r="271" spans="1:54">
      <c r="A271" s="38">
        <v>38960</v>
      </c>
      <c r="B271" s="39">
        <v>3201.5480645565099</v>
      </c>
      <c r="C271" s="39">
        <v>1065.3990592141099</v>
      </c>
      <c r="D271" s="39"/>
      <c r="E271" s="39"/>
      <c r="F271" s="39"/>
      <c r="G271" s="39"/>
      <c r="H271" s="39">
        <v>107475.257193578</v>
      </c>
      <c r="I271" s="39">
        <v>14737.054418057</v>
      </c>
      <c r="J271" s="39"/>
      <c r="K271" s="39"/>
      <c r="L271" s="39"/>
      <c r="M271" s="39"/>
      <c r="N271" s="39">
        <v>110657.852653161</v>
      </c>
      <c r="O271" s="39">
        <v>15786.821933715801</v>
      </c>
      <c r="P271" s="39">
        <v>16102.882491152401</v>
      </c>
      <c r="Q271" s="39">
        <v>26630.171864374799</v>
      </c>
      <c r="R271" s="39">
        <v>37094.670793162499</v>
      </c>
      <c r="S271" s="39"/>
      <c r="T271" s="39"/>
      <c r="U271" s="39"/>
      <c r="V271" s="39"/>
      <c r="W271" s="39"/>
      <c r="X271" s="39"/>
      <c r="Y271" s="39"/>
      <c r="Z271" s="39"/>
      <c r="AA271" s="39"/>
      <c r="AB271" s="39"/>
      <c r="AC271" s="39"/>
      <c r="AD271" s="39"/>
      <c r="AE271" s="39">
        <v>3096.8713406534598</v>
      </c>
      <c r="AF271" s="39">
        <v>1005.3249039303601</v>
      </c>
      <c r="AG271" s="39">
        <v>101189.777249123</v>
      </c>
      <c r="AH271" s="39">
        <v>13100.739781767699</v>
      </c>
      <c r="AI271" s="39"/>
      <c r="AJ271" s="39"/>
      <c r="AK271" s="39"/>
      <c r="AL271" s="39"/>
      <c r="AM271" s="39">
        <v>104278.98971015</v>
      </c>
      <c r="AN271" s="39">
        <v>14095.1181651363</v>
      </c>
      <c r="AO271" s="39">
        <v>14354.0029542759</v>
      </c>
      <c r="AP271" s="39">
        <v>35072.262156053497</v>
      </c>
      <c r="AQ271" s="39">
        <v>93.441996945782506</v>
      </c>
      <c r="AR271" s="39">
        <v>60.382234983316003</v>
      </c>
      <c r="AS271" s="39">
        <v>6318.5885760504898</v>
      </c>
      <c r="AT271" s="39">
        <v>1653.35531810883</v>
      </c>
      <c r="AU271" s="39"/>
      <c r="AV271" s="39"/>
      <c r="AW271" s="39"/>
      <c r="AX271" s="39"/>
      <c r="AY271" s="39">
        <v>6411.7022992105103</v>
      </c>
      <c r="AZ271" s="39">
        <v>1713.06305878642</v>
      </c>
      <c r="BA271" s="39">
        <v>1758.5696513599601</v>
      </c>
      <c r="BB271" s="39">
        <v>2030.82456504127</v>
      </c>
    </row>
    <row r="272" spans="1:54">
      <c r="A272" s="38">
        <v>38990</v>
      </c>
      <c r="B272" s="39">
        <v>3169.1422859900999</v>
      </c>
      <c r="C272" s="39">
        <v>1055.1923289628201</v>
      </c>
      <c r="D272" s="39"/>
      <c r="E272" s="39"/>
      <c r="F272" s="39"/>
      <c r="G272" s="39"/>
      <c r="H272" s="39">
        <v>107500.227897939</v>
      </c>
      <c r="I272" s="39">
        <v>14761.641390709799</v>
      </c>
      <c r="J272" s="39"/>
      <c r="K272" s="39"/>
      <c r="L272" s="39"/>
      <c r="M272" s="39"/>
      <c r="N272" s="39">
        <v>110681.138676545</v>
      </c>
      <c r="O272" s="39">
        <v>15826.763885398201</v>
      </c>
      <c r="P272" s="39">
        <v>16009.108204530699</v>
      </c>
      <c r="Q272" s="39">
        <v>27016.934071056901</v>
      </c>
      <c r="R272" s="39">
        <v>37470.240145858297</v>
      </c>
      <c r="S272" s="39"/>
      <c r="T272" s="39"/>
      <c r="U272" s="39"/>
      <c r="V272" s="39"/>
      <c r="W272" s="39"/>
      <c r="X272" s="39"/>
      <c r="Y272" s="39"/>
      <c r="Z272" s="39"/>
      <c r="AA272" s="39"/>
      <c r="AB272" s="39"/>
      <c r="AC272" s="39"/>
      <c r="AD272" s="39"/>
      <c r="AE272" s="39">
        <v>3086.5940010991999</v>
      </c>
      <c r="AF272" s="39">
        <v>997.28260567639802</v>
      </c>
      <c r="AG272" s="39">
        <v>101219.474679473</v>
      </c>
      <c r="AH272" s="39">
        <v>13106.132678002101</v>
      </c>
      <c r="AI272" s="39"/>
      <c r="AJ272" s="39"/>
      <c r="AK272" s="39"/>
      <c r="AL272" s="39"/>
      <c r="AM272" s="39">
        <v>104324.747559608</v>
      </c>
      <c r="AN272" s="39">
        <v>14125.342230058</v>
      </c>
      <c r="AO272" s="39">
        <v>14253.7193784479</v>
      </c>
      <c r="AP272" s="39">
        <v>35411.9603847572</v>
      </c>
      <c r="AQ272" s="39">
        <v>90.986811515590901</v>
      </c>
      <c r="AR272" s="39">
        <v>58.959103378574802</v>
      </c>
      <c r="AS272" s="39">
        <v>6371.1806516168599</v>
      </c>
      <c r="AT272" s="39">
        <v>1676.0900589488699</v>
      </c>
      <c r="AU272" s="39"/>
      <c r="AV272" s="39"/>
      <c r="AW272" s="39"/>
      <c r="AX272" s="39"/>
      <c r="AY272" s="39">
        <v>6462.6954299253402</v>
      </c>
      <c r="AZ272" s="39">
        <v>1734.7223335793699</v>
      </c>
      <c r="BA272" s="39">
        <v>1777.6395680878099</v>
      </c>
      <c r="BB272" s="39">
        <v>2058.1626096455502</v>
      </c>
    </row>
    <row r="273" spans="1:54">
      <c r="A273" s="38">
        <v>39021</v>
      </c>
      <c r="B273" s="39">
        <v>3123.26294147013</v>
      </c>
      <c r="C273" s="39">
        <v>1026.5566355342</v>
      </c>
      <c r="D273" s="39"/>
      <c r="E273" s="39"/>
      <c r="F273" s="39"/>
      <c r="G273" s="39"/>
      <c r="H273" s="39">
        <v>107505.34879903799</v>
      </c>
      <c r="I273" s="39">
        <v>14858.534435354401</v>
      </c>
      <c r="J273" s="39"/>
      <c r="K273" s="39"/>
      <c r="L273" s="39"/>
      <c r="M273" s="39"/>
      <c r="N273" s="39">
        <v>110654.376262262</v>
      </c>
      <c r="O273" s="39">
        <v>15898.48174157</v>
      </c>
      <c r="P273" s="39">
        <v>16010.396865426201</v>
      </c>
      <c r="Q273" s="39">
        <v>27415.669354322301</v>
      </c>
      <c r="R273" s="39">
        <v>37763.433277055097</v>
      </c>
      <c r="S273" s="39"/>
      <c r="T273" s="39"/>
      <c r="U273" s="39"/>
      <c r="V273" s="39"/>
      <c r="W273" s="39"/>
      <c r="X273" s="39"/>
      <c r="Y273" s="39"/>
      <c r="Z273" s="39"/>
      <c r="AA273" s="39"/>
      <c r="AB273" s="39"/>
      <c r="AC273" s="39"/>
      <c r="AD273" s="39"/>
      <c r="AE273" s="39">
        <v>3051.4594904866599</v>
      </c>
      <c r="AF273" s="39">
        <v>963.36026507616998</v>
      </c>
      <c r="AG273" s="39">
        <v>101139.435573216</v>
      </c>
      <c r="AH273" s="39">
        <v>13183.2784817844</v>
      </c>
      <c r="AI273" s="39"/>
      <c r="AJ273" s="39"/>
      <c r="AK273" s="39"/>
      <c r="AL273" s="39"/>
      <c r="AM273" s="39">
        <v>104194.16546715501</v>
      </c>
      <c r="AN273" s="39">
        <v>14156.6327488775</v>
      </c>
      <c r="AO273" s="39">
        <v>14286.99197483</v>
      </c>
      <c r="AP273" s="39">
        <v>35718.249935989603</v>
      </c>
      <c r="AQ273" s="39">
        <v>92.402724053311402</v>
      </c>
      <c r="AR273" s="39">
        <v>60.739939441681301</v>
      </c>
      <c r="AS273" s="39">
        <v>6384.9520789557801</v>
      </c>
      <c r="AT273" s="39">
        <v>1665.06405993157</v>
      </c>
      <c r="AU273" s="39"/>
      <c r="AV273" s="39"/>
      <c r="AW273" s="39"/>
      <c r="AX273" s="39"/>
      <c r="AY273" s="39">
        <v>6478.6702846367398</v>
      </c>
      <c r="AZ273" s="39">
        <v>1726.54685386031</v>
      </c>
      <c r="BA273" s="39">
        <v>1771.41218011518</v>
      </c>
      <c r="BB273" s="39">
        <v>2060.53879725656</v>
      </c>
    </row>
    <row r="274" spans="1:54">
      <c r="A274" s="38">
        <v>39051</v>
      </c>
      <c r="B274" s="39">
        <v>3161.59756695225</v>
      </c>
      <c r="C274" s="39">
        <v>1058.7764174628701</v>
      </c>
      <c r="D274" s="39"/>
      <c r="E274" s="39"/>
      <c r="F274" s="39"/>
      <c r="G274" s="39"/>
      <c r="H274" s="39">
        <v>108151.444947343</v>
      </c>
      <c r="I274" s="39">
        <v>14919.3173174407</v>
      </c>
      <c r="J274" s="39"/>
      <c r="K274" s="39"/>
      <c r="L274" s="39"/>
      <c r="M274" s="39"/>
      <c r="N274" s="39">
        <v>111275.422947958</v>
      </c>
      <c r="O274" s="39">
        <v>15952.2265413112</v>
      </c>
      <c r="P274" s="39">
        <v>16221.786663020401</v>
      </c>
      <c r="Q274" s="39">
        <v>27350.269830907098</v>
      </c>
      <c r="R274" s="39">
        <v>38020.767712009299</v>
      </c>
      <c r="S274" s="39"/>
      <c r="T274" s="39"/>
      <c r="U274" s="39"/>
      <c r="V274" s="39"/>
      <c r="W274" s="39"/>
      <c r="X274" s="39"/>
      <c r="Y274" s="39"/>
      <c r="Z274" s="39"/>
      <c r="AA274" s="39"/>
      <c r="AB274" s="39"/>
      <c r="AC274" s="39"/>
      <c r="AD274" s="39"/>
      <c r="AE274" s="39">
        <v>3060.09447451908</v>
      </c>
      <c r="AF274" s="39">
        <v>997.94546081227804</v>
      </c>
      <c r="AG274" s="39">
        <v>101580.230045116</v>
      </c>
      <c r="AH274" s="39">
        <v>13229.020435508</v>
      </c>
      <c r="AI274" s="39"/>
      <c r="AJ274" s="39"/>
      <c r="AK274" s="39"/>
      <c r="AL274" s="39"/>
      <c r="AM274" s="39">
        <v>104600.97208216001</v>
      </c>
      <c r="AN274" s="39">
        <v>14192.510023287799</v>
      </c>
      <c r="AO274" s="39">
        <v>14455.419043416199</v>
      </c>
      <c r="AP274" s="39">
        <v>35953.679942161703</v>
      </c>
      <c r="AQ274" s="39">
        <v>92.779541636361103</v>
      </c>
      <c r="AR274" s="39">
        <v>60.327253958700503</v>
      </c>
      <c r="AS274" s="39">
        <v>6547.5060584450503</v>
      </c>
      <c r="AT274" s="39">
        <v>1714.03277283942</v>
      </c>
      <c r="AU274" s="39"/>
      <c r="AV274" s="39"/>
      <c r="AW274" s="39"/>
      <c r="AX274" s="39"/>
      <c r="AY274" s="39">
        <v>6638.9731836494202</v>
      </c>
      <c r="AZ274" s="39">
        <v>1775.8157699089099</v>
      </c>
      <c r="BA274" s="39">
        <v>1785.6319273435399</v>
      </c>
      <c r="BB274" s="39">
        <v>2108.3569793679198</v>
      </c>
    </row>
    <row r="275" spans="1:54">
      <c r="A275" s="38">
        <v>39082</v>
      </c>
      <c r="B275" s="39">
        <v>3122.9791743351402</v>
      </c>
      <c r="C275" s="39">
        <v>1044.0850252437799</v>
      </c>
      <c r="D275" s="39"/>
      <c r="E275" s="39"/>
      <c r="F275" s="39"/>
      <c r="G275" s="39"/>
      <c r="H275" s="39">
        <v>109630.54945421001</v>
      </c>
      <c r="I275" s="39">
        <v>15186.778917847199</v>
      </c>
      <c r="J275" s="39"/>
      <c r="K275" s="39"/>
      <c r="L275" s="39"/>
      <c r="M275" s="39"/>
      <c r="N275" s="39">
        <v>112742.67098068001</v>
      </c>
      <c r="O275" s="39">
        <v>16224.3304229283</v>
      </c>
      <c r="P275" s="39">
        <v>16218.813597260099</v>
      </c>
      <c r="Q275" s="39">
        <v>27616.2101408204</v>
      </c>
      <c r="R275" s="39">
        <v>38317.310725365103</v>
      </c>
      <c r="S275" s="39"/>
      <c r="T275" s="39"/>
      <c r="U275" s="39"/>
      <c r="V275" s="39"/>
      <c r="W275" s="39"/>
      <c r="X275" s="39"/>
      <c r="Y275" s="39"/>
      <c r="Z275" s="39"/>
      <c r="AA275" s="39"/>
      <c r="AB275" s="39"/>
      <c r="AC275" s="39"/>
      <c r="AD275" s="39"/>
      <c r="AE275" s="39">
        <v>3042.0128337818001</v>
      </c>
      <c r="AF275" s="39">
        <v>983.59433799374597</v>
      </c>
      <c r="AG275" s="39">
        <v>103301.500272923</v>
      </c>
      <c r="AH275" s="39">
        <v>13490.8838600241</v>
      </c>
      <c r="AI275" s="39"/>
      <c r="AJ275" s="39"/>
      <c r="AK275" s="39"/>
      <c r="AL275" s="39"/>
      <c r="AM275" s="39">
        <v>106331.756212533</v>
      </c>
      <c r="AN275" s="39">
        <v>14469.5098535669</v>
      </c>
      <c r="AO275" s="39">
        <v>14474.8790085085</v>
      </c>
      <c r="AP275" s="39">
        <v>36265.521709385801</v>
      </c>
      <c r="AQ275" s="39">
        <v>92.909523392379697</v>
      </c>
      <c r="AR275" s="39">
        <v>61.1044308399998</v>
      </c>
      <c r="AS275" s="39">
        <v>6500.1433441465497</v>
      </c>
      <c r="AT275" s="39">
        <v>1688.1314397349199</v>
      </c>
      <c r="AU275" s="39"/>
      <c r="AV275" s="39"/>
      <c r="AW275" s="39"/>
      <c r="AX275" s="39"/>
      <c r="AY275" s="39">
        <v>6593.2864294357996</v>
      </c>
      <c r="AZ275" s="39">
        <v>1749.0584801294401</v>
      </c>
      <c r="BA275" s="39">
        <v>1770.4980110947499</v>
      </c>
      <c r="BB275" s="39">
        <v>2090.3410071196699</v>
      </c>
    </row>
    <row r="276" spans="1:54">
      <c r="A276" s="38">
        <v>39113</v>
      </c>
      <c r="B276" s="39">
        <v>3067.43474564792</v>
      </c>
      <c r="C276" s="39">
        <v>1024.0151893131899</v>
      </c>
      <c r="D276" s="39"/>
      <c r="E276" s="39"/>
      <c r="F276" s="39"/>
      <c r="G276" s="39"/>
      <c r="H276" s="39">
        <v>108577.98186866799</v>
      </c>
      <c r="I276" s="39">
        <v>15159.043844735999</v>
      </c>
      <c r="J276" s="39"/>
      <c r="K276" s="39"/>
      <c r="L276" s="39"/>
      <c r="M276" s="39"/>
      <c r="N276" s="39">
        <v>111652.04448877501</v>
      </c>
      <c r="O276" s="39">
        <v>16204.242690184599</v>
      </c>
      <c r="P276" s="39">
        <v>16415.604213954299</v>
      </c>
      <c r="Q276" s="39">
        <v>27986.348661177799</v>
      </c>
      <c r="R276" s="39">
        <v>38692.342916185997</v>
      </c>
      <c r="S276" s="39"/>
      <c r="T276" s="39"/>
      <c r="U276" s="39"/>
      <c r="V276" s="39"/>
      <c r="W276" s="39"/>
      <c r="X276" s="39"/>
      <c r="Y276" s="39"/>
      <c r="Z276" s="39"/>
      <c r="AA276" s="39"/>
      <c r="AB276" s="39"/>
      <c r="AC276" s="39"/>
      <c r="AD276" s="39"/>
      <c r="AE276" s="39">
        <v>2986.6072257063502</v>
      </c>
      <c r="AF276" s="39">
        <v>960.95516938204503</v>
      </c>
      <c r="AG276" s="39">
        <v>102027.523893383</v>
      </c>
      <c r="AH276" s="39">
        <v>13413.576141154999</v>
      </c>
      <c r="AI276" s="39"/>
      <c r="AJ276" s="39"/>
      <c r="AK276" s="39"/>
      <c r="AL276" s="39"/>
      <c r="AM276" s="39">
        <v>105009.34507050501</v>
      </c>
      <c r="AN276" s="39">
        <v>14375.9101068663</v>
      </c>
      <c r="AO276" s="39">
        <v>14584.381019439201</v>
      </c>
      <c r="AP276" s="39">
        <v>36588.649805188099</v>
      </c>
      <c r="AQ276" s="39">
        <v>93.0127714544589</v>
      </c>
      <c r="AR276" s="39">
        <v>60.566645457410402</v>
      </c>
      <c r="AS276" s="39">
        <v>6429.9642379693796</v>
      </c>
      <c r="AT276" s="39">
        <v>1676.1788490322101</v>
      </c>
      <c r="AU276" s="39"/>
      <c r="AV276" s="39"/>
      <c r="AW276" s="39"/>
      <c r="AX276" s="39"/>
      <c r="AY276" s="39">
        <v>6519.7944414946296</v>
      </c>
      <c r="AZ276" s="39">
        <v>1735.13113901624</v>
      </c>
      <c r="BA276" s="39">
        <v>1830.1332168328699</v>
      </c>
      <c r="BB276" s="39">
        <v>2072.0488748119701</v>
      </c>
    </row>
    <row r="277" spans="1:54">
      <c r="A277" s="38">
        <v>39141</v>
      </c>
      <c r="B277" s="39">
        <v>3107.3863430506999</v>
      </c>
      <c r="C277" s="39">
        <v>1031.69620119413</v>
      </c>
      <c r="D277" s="39"/>
      <c r="E277" s="39"/>
      <c r="F277" s="39"/>
      <c r="G277" s="39"/>
      <c r="H277" s="39">
        <v>109695.95089224599</v>
      </c>
      <c r="I277" s="39">
        <v>15329.165027167801</v>
      </c>
      <c r="J277" s="39"/>
      <c r="K277" s="39"/>
      <c r="L277" s="39"/>
      <c r="M277" s="39"/>
      <c r="N277" s="39">
        <v>112790.812252042</v>
      </c>
      <c r="O277" s="39">
        <v>16360.506105709201</v>
      </c>
      <c r="P277" s="39">
        <v>16347.5809524172</v>
      </c>
      <c r="Q277" s="39">
        <v>28162.1205521433</v>
      </c>
      <c r="R277" s="39">
        <v>39157.317231458503</v>
      </c>
      <c r="S277" s="39"/>
      <c r="T277" s="39"/>
      <c r="U277" s="39"/>
      <c r="V277" s="39"/>
      <c r="W277" s="39"/>
      <c r="X277" s="39"/>
      <c r="Y277" s="39"/>
      <c r="Z277" s="39"/>
      <c r="AA277" s="39"/>
      <c r="AB277" s="39"/>
      <c r="AC277" s="39"/>
      <c r="AD277" s="39"/>
      <c r="AE277" s="39">
        <v>3008.3759100041402</v>
      </c>
      <c r="AF277" s="39">
        <v>970.62291359218102</v>
      </c>
      <c r="AG277" s="39">
        <v>102983.89640186699</v>
      </c>
      <c r="AH277" s="39">
        <v>13561.6193111552</v>
      </c>
      <c r="AI277" s="39"/>
      <c r="AJ277" s="39"/>
      <c r="AK277" s="39"/>
      <c r="AL277" s="39"/>
      <c r="AM277" s="39">
        <v>105988.30085345601</v>
      </c>
      <c r="AN277" s="39">
        <v>14532.5737070745</v>
      </c>
      <c r="AO277" s="39">
        <v>14539.681493627</v>
      </c>
      <c r="AP277" s="39">
        <v>36958.795503119101</v>
      </c>
      <c r="AQ277" s="39">
        <v>96.4833148861848</v>
      </c>
      <c r="AR277" s="39">
        <v>62.031376992435398</v>
      </c>
      <c r="AS277" s="39">
        <v>6623.52723321128</v>
      </c>
      <c r="AT277" s="39">
        <v>1744.2529753794199</v>
      </c>
      <c r="AU277" s="39"/>
      <c r="AV277" s="39"/>
      <c r="AW277" s="39"/>
      <c r="AX277" s="39"/>
      <c r="AY277" s="39">
        <v>6720.2236595627901</v>
      </c>
      <c r="AZ277" s="39">
        <v>1806.94858504988</v>
      </c>
      <c r="BA277" s="39">
        <v>1765.88894013551</v>
      </c>
      <c r="BB277" s="39">
        <v>2202.94456531791</v>
      </c>
    </row>
    <row r="278" spans="1:54">
      <c r="A278" s="38">
        <v>39172</v>
      </c>
      <c r="B278" s="39">
        <v>3131.45750432655</v>
      </c>
      <c r="C278" s="39">
        <v>1049.0272121501</v>
      </c>
      <c r="D278" s="39"/>
      <c r="E278" s="39"/>
      <c r="F278" s="39"/>
      <c r="G278" s="39"/>
      <c r="H278" s="39">
        <v>110584.636361873</v>
      </c>
      <c r="I278" s="39">
        <v>15611.096201426701</v>
      </c>
      <c r="J278" s="39"/>
      <c r="K278" s="39"/>
      <c r="L278" s="39"/>
      <c r="M278" s="39"/>
      <c r="N278" s="39">
        <v>113717.222230001</v>
      </c>
      <c r="O278" s="39">
        <v>16650.100966233102</v>
      </c>
      <c r="P278" s="39">
        <v>16997.739589548</v>
      </c>
      <c r="Q278" s="39">
        <v>28452.6964805444</v>
      </c>
      <c r="R278" s="39">
        <v>39443.513798223401</v>
      </c>
      <c r="S278" s="39"/>
      <c r="T278" s="39"/>
      <c r="U278" s="39"/>
      <c r="V278" s="39"/>
      <c r="W278" s="39"/>
      <c r="X278" s="39"/>
      <c r="Y278" s="39"/>
      <c r="Z278" s="39"/>
      <c r="AA278" s="39"/>
      <c r="AB278" s="39"/>
      <c r="AC278" s="39"/>
      <c r="AD278" s="39"/>
      <c r="AE278" s="39">
        <v>3024.8854628495401</v>
      </c>
      <c r="AF278" s="39">
        <v>987.46938862224897</v>
      </c>
      <c r="AG278" s="39">
        <v>103772.950352036</v>
      </c>
      <c r="AH278" s="39">
        <v>13795.613328827199</v>
      </c>
      <c r="AI278" s="39"/>
      <c r="AJ278" s="39"/>
      <c r="AK278" s="39"/>
      <c r="AL278" s="39"/>
      <c r="AM278" s="39">
        <v>106807.43676626</v>
      </c>
      <c r="AN278" s="39">
        <v>14791.877106538401</v>
      </c>
      <c r="AO278" s="39">
        <v>15089.072777027501</v>
      </c>
      <c r="AP278" s="39">
        <v>37163.1310784378</v>
      </c>
      <c r="AQ278" s="39">
        <v>99.145583287605007</v>
      </c>
      <c r="AR278" s="39">
        <v>63.265021125258002</v>
      </c>
      <c r="AS278" s="39">
        <v>6783.6947086763503</v>
      </c>
      <c r="AT278" s="39">
        <v>1841.7102528074699</v>
      </c>
      <c r="AU278" s="39"/>
      <c r="AV278" s="39"/>
      <c r="AW278" s="39"/>
      <c r="AX278" s="39"/>
      <c r="AY278" s="39">
        <v>6885.18012882936</v>
      </c>
      <c r="AZ278" s="39">
        <v>1904.31409015949</v>
      </c>
      <c r="BA278" s="39">
        <v>1881.91473586197</v>
      </c>
      <c r="BB278" s="39">
        <v>2251.79371636931</v>
      </c>
    </row>
    <row r="279" spans="1:54">
      <c r="A279" s="38">
        <v>39202</v>
      </c>
      <c r="B279" s="39">
        <v>3086.0306030132901</v>
      </c>
      <c r="C279" s="39">
        <v>1026.048620517</v>
      </c>
      <c r="D279" s="39"/>
      <c r="E279" s="39"/>
      <c r="F279" s="39"/>
      <c r="G279" s="39"/>
      <c r="H279" s="39">
        <v>109539.41491311901</v>
      </c>
      <c r="I279" s="39">
        <v>15413.370858758801</v>
      </c>
      <c r="J279" s="39"/>
      <c r="K279" s="39"/>
      <c r="L279" s="39"/>
      <c r="M279" s="39"/>
      <c r="N279" s="39">
        <v>112640.04935822199</v>
      </c>
      <c r="O279" s="39">
        <v>16457.2229498778</v>
      </c>
      <c r="P279" s="39">
        <v>16718.440100844298</v>
      </c>
      <c r="Q279" s="39">
        <v>28682.589588948402</v>
      </c>
      <c r="R279" s="39">
        <v>39759.661879132902</v>
      </c>
      <c r="S279" s="39"/>
      <c r="T279" s="39"/>
      <c r="U279" s="39"/>
      <c r="V279" s="39"/>
      <c r="W279" s="39"/>
      <c r="X279" s="39"/>
      <c r="Y279" s="39"/>
      <c r="Z279" s="39"/>
      <c r="AA279" s="39"/>
      <c r="AB279" s="39"/>
      <c r="AC279" s="39"/>
      <c r="AD279" s="39"/>
      <c r="AE279" s="39">
        <v>2971.4515376271502</v>
      </c>
      <c r="AF279" s="39">
        <v>964.20884041582497</v>
      </c>
      <c r="AG279" s="39">
        <v>102929.483431477</v>
      </c>
      <c r="AH279" s="39">
        <v>13657.6296052078</v>
      </c>
      <c r="AI279" s="39"/>
      <c r="AJ279" s="39"/>
      <c r="AK279" s="39"/>
      <c r="AL279" s="39"/>
      <c r="AM279" s="39">
        <v>105932.110804558</v>
      </c>
      <c r="AN279" s="39">
        <v>14630.0444672538</v>
      </c>
      <c r="AO279" s="39">
        <v>14870.6857571252</v>
      </c>
      <c r="AP279" s="39">
        <v>37517.8822587861</v>
      </c>
      <c r="AQ279" s="39">
        <v>96.441803432077293</v>
      </c>
      <c r="AR279" s="39">
        <v>62.832458252412501</v>
      </c>
      <c r="AS279" s="39">
        <v>6607.4005416502696</v>
      </c>
      <c r="AT279" s="39">
        <v>1780.44806715038</v>
      </c>
      <c r="AU279" s="39"/>
      <c r="AV279" s="39"/>
      <c r="AW279" s="39"/>
      <c r="AX279" s="39"/>
      <c r="AY279" s="39">
        <v>6705.2773788537097</v>
      </c>
      <c r="AZ279" s="39">
        <v>1843.2596323513801</v>
      </c>
      <c r="BA279" s="39">
        <v>1847.68794020423</v>
      </c>
      <c r="BB279" s="39">
        <v>2259.7427869990101</v>
      </c>
    </row>
    <row r="280" spans="1:54">
      <c r="A280" s="38">
        <v>39233</v>
      </c>
      <c r="B280" s="39">
        <v>3146.9646153326798</v>
      </c>
      <c r="C280" s="39">
        <v>1062.37949251902</v>
      </c>
      <c r="D280" s="39"/>
      <c r="E280" s="39"/>
      <c r="F280" s="39"/>
      <c r="G280" s="39"/>
      <c r="H280" s="39">
        <v>112191.961402302</v>
      </c>
      <c r="I280" s="39">
        <v>15783.6510975941</v>
      </c>
      <c r="J280" s="39"/>
      <c r="K280" s="39"/>
      <c r="L280" s="39"/>
      <c r="M280" s="39"/>
      <c r="N280" s="39">
        <v>115331.63511148799</v>
      </c>
      <c r="O280" s="39">
        <v>16840.523219257</v>
      </c>
      <c r="P280" s="39">
        <v>16937.930537100001</v>
      </c>
      <c r="Q280" s="39">
        <v>28870.811402026098</v>
      </c>
      <c r="R280" s="39">
        <v>40276.891072131497</v>
      </c>
      <c r="S280" s="39"/>
      <c r="T280" s="39"/>
      <c r="U280" s="39"/>
      <c r="V280" s="39"/>
      <c r="W280" s="39"/>
      <c r="X280" s="39"/>
      <c r="Y280" s="39"/>
      <c r="Z280" s="39"/>
      <c r="AA280" s="39"/>
      <c r="AB280" s="39"/>
      <c r="AC280" s="39"/>
      <c r="AD280" s="39"/>
      <c r="AE280" s="39">
        <v>3038.71470899203</v>
      </c>
      <c r="AF280" s="39">
        <v>998.34842908644703</v>
      </c>
      <c r="AG280" s="39">
        <v>105275.929859201</v>
      </c>
      <c r="AH280" s="39">
        <v>13933.168112700299</v>
      </c>
      <c r="AI280" s="39"/>
      <c r="AJ280" s="39"/>
      <c r="AK280" s="39"/>
      <c r="AL280" s="39"/>
      <c r="AM280" s="39">
        <v>108308.821080751</v>
      </c>
      <c r="AN280" s="39">
        <v>14920.164628160999</v>
      </c>
      <c r="AO280" s="39">
        <v>15023.4531717918</v>
      </c>
      <c r="AP280" s="39">
        <v>37980.002679509103</v>
      </c>
      <c r="AQ280" s="39">
        <v>95.837579887434401</v>
      </c>
      <c r="AR280" s="39">
        <v>63.541584240143997</v>
      </c>
      <c r="AS280" s="39">
        <v>6828.1540531134397</v>
      </c>
      <c r="AT280" s="39">
        <v>1834.2909779519</v>
      </c>
      <c r="AU280" s="39"/>
      <c r="AV280" s="39"/>
      <c r="AW280" s="39"/>
      <c r="AX280" s="39"/>
      <c r="AY280" s="39">
        <v>6923.4159934441996</v>
      </c>
      <c r="AZ280" s="39">
        <v>1897.33706244102</v>
      </c>
      <c r="BA280" s="39">
        <v>1893.48893058061</v>
      </c>
      <c r="BB280" s="39">
        <v>2295.9906685471601</v>
      </c>
    </row>
    <row r="281" spans="1:54">
      <c r="A281" s="38">
        <v>39263</v>
      </c>
      <c r="B281" s="39">
        <v>3057.7716284603598</v>
      </c>
      <c r="C281" s="39">
        <v>1059.15281207155</v>
      </c>
      <c r="D281" s="39"/>
      <c r="E281" s="39"/>
      <c r="F281" s="39"/>
      <c r="G281" s="39"/>
      <c r="H281" s="39">
        <v>111919.504217411</v>
      </c>
      <c r="I281" s="39">
        <v>15813.047047832601</v>
      </c>
      <c r="J281" s="39"/>
      <c r="K281" s="39"/>
      <c r="L281" s="39"/>
      <c r="M281" s="39"/>
      <c r="N281" s="39">
        <v>114990.082505297</v>
      </c>
      <c r="O281" s="39">
        <v>16866.893105558102</v>
      </c>
      <c r="P281" s="39">
        <v>17194.271567297899</v>
      </c>
      <c r="Q281" s="39">
        <v>28969.502412604699</v>
      </c>
      <c r="R281" s="39">
        <v>40507.2066733881</v>
      </c>
      <c r="S281" s="39"/>
      <c r="T281" s="39"/>
      <c r="U281" s="39"/>
      <c r="V281" s="39"/>
      <c r="W281" s="39"/>
      <c r="X281" s="39"/>
      <c r="Y281" s="39"/>
      <c r="Z281" s="39"/>
      <c r="AA281" s="39"/>
      <c r="AB281" s="39"/>
      <c r="AC281" s="39"/>
      <c r="AD281" s="39"/>
      <c r="AE281" s="39">
        <v>2969.3108953676801</v>
      </c>
      <c r="AF281" s="39">
        <v>995.84286404004001</v>
      </c>
      <c r="AG281" s="39">
        <v>105029.38117973</v>
      </c>
      <c r="AH281" s="39">
        <v>13948.380118065999</v>
      </c>
      <c r="AI281" s="39"/>
      <c r="AJ281" s="39"/>
      <c r="AK281" s="39"/>
      <c r="AL281" s="39"/>
      <c r="AM281" s="39">
        <v>108009.633075798</v>
      </c>
      <c r="AN281" s="39">
        <v>14951.0716275618</v>
      </c>
      <c r="AO281" s="39">
        <v>15186.995160771899</v>
      </c>
      <c r="AP281" s="39">
        <v>38129.976216870498</v>
      </c>
      <c r="AQ281" s="39">
        <v>97.251022598077597</v>
      </c>
      <c r="AR281" s="39">
        <v>63.2423893763834</v>
      </c>
      <c r="AS281" s="39">
        <v>6871.5744710673598</v>
      </c>
      <c r="AT281" s="39">
        <v>1841.7587701743</v>
      </c>
      <c r="AU281" s="39"/>
      <c r="AV281" s="39"/>
      <c r="AW281" s="39"/>
      <c r="AX281" s="39"/>
      <c r="AY281" s="39">
        <v>6968.5734915865896</v>
      </c>
      <c r="AZ281" s="39">
        <v>1905.17481409833</v>
      </c>
      <c r="BA281" s="39">
        <v>1886.80539943843</v>
      </c>
      <c r="BB281" s="39">
        <v>2332.47844194145</v>
      </c>
    </row>
    <row r="282" spans="1:54">
      <c r="A282" s="38">
        <v>39294</v>
      </c>
      <c r="B282" s="39">
        <v>2967.9799481172099</v>
      </c>
      <c r="C282" s="39">
        <v>1033.8221808390999</v>
      </c>
      <c r="D282" s="39"/>
      <c r="E282" s="39"/>
      <c r="F282" s="39"/>
      <c r="G282" s="39"/>
      <c r="H282" s="39">
        <v>112813.494884018</v>
      </c>
      <c r="I282" s="39">
        <v>16067.694204203901</v>
      </c>
      <c r="J282" s="39"/>
      <c r="K282" s="39"/>
      <c r="L282" s="39"/>
      <c r="M282" s="39"/>
      <c r="N282" s="39">
        <v>115806.25496588201</v>
      </c>
      <c r="O282" s="39">
        <v>17114.945925434102</v>
      </c>
      <c r="P282" s="39">
        <v>17417.023584893301</v>
      </c>
      <c r="Q282" s="39">
        <v>29717.162744315701</v>
      </c>
      <c r="R282" s="39">
        <v>41105.9008653782</v>
      </c>
      <c r="S282" s="39"/>
      <c r="T282" s="39"/>
      <c r="U282" s="39"/>
      <c r="V282" s="39"/>
      <c r="W282" s="39"/>
      <c r="X282" s="39"/>
      <c r="Y282" s="39"/>
      <c r="Z282" s="39"/>
      <c r="AA282" s="39"/>
      <c r="AB282" s="39"/>
      <c r="AC282" s="39"/>
      <c r="AD282" s="39"/>
      <c r="AE282" s="39">
        <v>2869.95500916019</v>
      </c>
      <c r="AF282" s="39">
        <v>967.31637259199897</v>
      </c>
      <c r="AG282" s="39">
        <v>105296.74411851</v>
      </c>
      <c r="AH282" s="39">
        <v>13922.8519790419</v>
      </c>
      <c r="AI282" s="39"/>
      <c r="AJ282" s="39"/>
      <c r="AK282" s="39"/>
      <c r="AL282" s="39"/>
      <c r="AM282" s="39">
        <v>108161.234560029</v>
      </c>
      <c r="AN282" s="39">
        <v>14892.4245608044</v>
      </c>
      <c r="AO282" s="39">
        <v>15172.538305164</v>
      </c>
      <c r="AP282" s="39">
        <v>38592.603663078</v>
      </c>
      <c r="AQ282" s="39">
        <v>106.24285449113501</v>
      </c>
      <c r="AR282" s="39">
        <v>67.366826190655601</v>
      </c>
      <c r="AS282" s="39">
        <v>7523.0966035753299</v>
      </c>
      <c r="AT282" s="39">
        <v>2160.31017755734</v>
      </c>
      <c r="AU282" s="39"/>
      <c r="AV282" s="39"/>
      <c r="AW282" s="39"/>
      <c r="AX282" s="39"/>
      <c r="AY282" s="39">
        <v>7628.6874418305897</v>
      </c>
      <c r="AZ282" s="39">
        <v>2228.0379743897302</v>
      </c>
      <c r="BA282" s="39">
        <v>2295.8588760904499</v>
      </c>
      <c r="BB282" s="39">
        <v>2480.1558868491702</v>
      </c>
    </row>
    <row r="283" spans="1:54">
      <c r="A283" s="38">
        <v>39325</v>
      </c>
      <c r="B283" s="39">
        <v>3005.0215075543701</v>
      </c>
      <c r="C283" s="39">
        <v>1053.1999986805599</v>
      </c>
      <c r="D283" s="39"/>
      <c r="E283" s="39"/>
      <c r="F283" s="39"/>
      <c r="G283" s="39"/>
      <c r="H283" s="39">
        <v>113491.74471615499</v>
      </c>
      <c r="I283" s="39">
        <v>16168.0388123209</v>
      </c>
      <c r="J283" s="39"/>
      <c r="K283" s="39"/>
      <c r="L283" s="39"/>
      <c r="M283" s="39"/>
      <c r="N283" s="39">
        <v>116492.287889257</v>
      </c>
      <c r="O283" s="39">
        <v>17207.5656272903</v>
      </c>
      <c r="P283" s="39">
        <v>17459.721278074201</v>
      </c>
      <c r="Q283" s="39">
        <v>29957.4172463539</v>
      </c>
      <c r="R283" s="39">
        <v>41235.8726872853</v>
      </c>
      <c r="S283" s="39"/>
      <c r="T283" s="39"/>
      <c r="U283" s="39"/>
      <c r="V283" s="39"/>
      <c r="W283" s="39"/>
      <c r="X283" s="39"/>
      <c r="Y283" s="39"/>
      <c r="Z283" s="39"/>
      <c r="AA283" s="39"/>
      <c r="AB283" s="39"/>
      <c r="AC283" s="39"/>
      <c r="AD283" s="39"/>
      <c r="AE283" s="39">
        <v>2886.9624879141902</v>
      </c>
      <c r="AF283" s="39">
        <v>983.23366833782097</v>
      </c>
      <c r="AG283" s="39">
        <v>105971.748325843</v>
      </c>
      <c r="AH283" s="39">
        <v>13992.4487925954</v>
      </c>
      <c r="AI283" s="39"/>
      <c r="AJ283" s="39"/>
      <c r="AK283" s="39"/>
      <c r="AL283" s="39"/>
      <c r="AM283" s="39">
        <v>108871.85250696199</v>
      </c>
      <c r="AN283" s="39">
        <v>14970.162455674101</v>
      </c>
      <c r="AO283" s="39">
        <v>15194.6354783526</v>
      </c>
      <c r="AP283" s="39">
        <v>38705.0878710287</v>
      </c>
      <c r="AQ283" s="39">
        <v>105.741183781217</v>
      </c>
      <c r="AR283" s="39">
        <v>70.505367963112207</v>
      </c>
      <c r="AS283" s="39">
        <v>7583.2951401124001</v>
      </c>
      <c r="AT283" s="39">
        <v>2197.9597599512599</v>
      </c>
      <c r="AU283" s="39"/>
      <c r="AV283" s="39"/>
      <c r="AW283" s="39"/>
      <c r="AX283" s="39"/>
      <c r="AY283" s="39">
        <v>7688.3154128088399</v>
      </c>
      <c r="AZ283" s="39">
        <v>2267.6232581435802</v>
      </c>
      <c r="BA283" s="39">
        <v>2288.8359923408998</v>
      </c>
      <c r="BB283" s="39">
        <v>2533.9330490565599</v>
      </c>
    </row>
    <row r="284" spans="1:54">
      <c r="A284" s="38">
        <v>39355</v>
      </c>
      <c r="B284" s="39">
        <v>3011.4251433383101</v>
      </c>
      <c r="C284" s="39">
        <v>1030.08651739218</v>
      </c>
      <c r="D284" s="39"/>
      <c r="E284" s="39"/>
      <c r="F284" s="39"/>
      <c r="G284" s="39"/>
      <c r="H284" s="39">
        <v>113648.994329808</v>
      </c>
      <c r="I284" s="39">
        <v>16296.119959903501</v>
      </c>
      <c r="J284" s="39"/>
      <c r="K284" s="39"/>
      <c r="L284" s="39"/>
      <c r="M284" s="39"/>
      <c r="N284" s="39">
        <v>116654.55970647599</v>
      </c>
      <c r="O284" s="39">
        <v>17331.838544714501</v>
      </c>
      <c r="P284" s="39">
        <v>17593.292593533701</v>
      </c>
      <c r="Q284" s="39">
        <v>30311.523329348202</v>
      </c>
      <c r="R284" s="39">
        <v>41436.209388557603</v>
      </c>
      <c r="S284" s="39"/>
      <c r="T284" s="39"/>
      <c r="U284" s="39"/>
      <c r="V284" s="39"/>
      <c r="W284" s="39"/>
      <c r="X284" s="39"/>
      <c r="Y284" s="39"/>
      <c r="Z284" s="39"/>
      <c r="AA284" s="39"/>
      <c r="AB284" s="39"/>
      <c r="AC284" s="39"/>
      <c r="AD284" s="39"/>
      <c r="AE284" s="39">
        <v>2904.5599509721401</v>
      </c>
      <c r="AF284" s="39">
        <v>960.43734976696305</v>
      </c>
      <c r="AG284" s="39">
        <v>105960.87667939199</v>
      </c>
      <c r="AH284" s="39">
        <v>14080.493221131601</v>
      </c>
      <c r="AI284" s="39"/>
      <c r="AJ284" s="39"/>
      <c r="AK284" s="39"/>
      <c r="AL284" s="39"/>
      <c r="AM284" s="39">
        <v>108873.297947884</v>
      </c>
      <c r="AN284" s="39">
        <v>15049.7647030059</v>
      </c>
      <c r="AO284" s="39">
        <v>15346.0989077493</v>
      </c>
      <c r="AP284" s="39">
        <v>38820.018185704503</v>
      </c>
      <c r="AQ284" s="39">
        <v>104.248983354782</v>
      </c>
      <c r="AR284" s="39">
        <v>69.883793283456697</v>
      </c>
      <c r="AS284" s="39">
        <v>7687.6503729122996</v>
      </c>
      <c r="AT284" s="39">
        <v>2230.9480319828599</v>
      </c>
      <c r="AU284" s="39"/>
      <c r="AV284" s="39"/>
      <c r="AW284" s="39"/>
      <c r="AX284" s="39"/>
      <c r="AY284" s="39">
        <v>7792.6459970682499</v>
      </c>
      <c r="AZ284" s="39">
        <v>2301.3254888225001</v>
      </c>
      <c r="BA284" s="39">
        <v>2307.2922911423302</v>
      </c>
      <c r="BB284" s="39">
        <v>2635.0766904560301</v>
      </c>
    </row>
    <row r="285" spans="1:54">
      <c r="A285" s="38">
        <v>39386</v>
      </c>
      <c r="B285" s="39">
        <v>2982.5727118080099</v>
      </c>
      <c r="C285" s="39">
        <v>1020.72845278615</v>
      </c>
      <c r="D285" s="39"/>
      <c r="E285" s="39"/>
      <c r="F285" s="39"/>
      <c r="G285" s="39"/>
      <c r="H285" s="39">
        <v>114918.17731318</v>
      </c>
      <c r="I285" s="39">
        <v>16468.759717567998</v>
      </c>
      <c r="J285" s="39"/>
      <c r="K285" s="39"/>
      <c r="L285" s="39"/>
      <c r="M285" s="39"/>
      <c r="N285" s="39">
        <v>117910.059546302</v>
      </c>
      <c r="O285" s="39">
        <v>17496.4814974074</v>
      </c>
      <c r="P285" s="39">
        <v>17667.601799536002</v>
      </c>
      <c r="Q285" s="39">
        <v>29679.9311875231</v>
      </c>
      <c r="R285" s="39">
        <v>41695.735391012298</v>
      </c>
      <c r="S285" s="39"/>
      <c r="T285" s="39"/>
      <c r="U285" s="39"/>
      <c r="V285" s="39"/>
      <c r="W285" s="39"/>
      <c r="X285" s="39"/>
      <c r="Y285" s="39"/>
      <c r="Z285" s="39"/>
      <c r="AA285" s="39"/>
      <c r="AB285" s="39"/>
      <c r="AC285" s="39"/>
      <c r="AD285" s="39"/>
      <c r="AE285" s="39">
        <v>2884.3222776750999</v>
      </c>
      <c r="AF285" s="39">
        <v>949.40784281690901</v>
      </c>
      <c r="AG285" s="39">
        <v>107146.510131285</v>
      </c>
      <c r="AH285" s="39">
        <v>14212.4931858202</v>
      </c>
      <c r="AI285" s="39"/>
      <c r="AJ285" s="39"/>
      <c r="AK285" s="39"/>
      <c r="AL285" s="39"/>
      <c r="AM285" s="39">
        <v>110039.296878119</v>
      </c>
      <c r="AN285" s="39">
        <v>15179.261067703799</v>
      </c>
      <c r="AO285" s="39">
        <v>15333.630063925</v>
      </c>
      <c r="AP285" s="39">
        <v>39079.731478707101</v>
      </c>
      <c r="AQ285" s="39">
        <v>102.65829268279801</v>
      </c>
      <c r="AR285" s="39">
        <v>68.801134930551498</v>
      </c>
      <c r="AS285" s="39">
        <v>7745.1865708683199</v>
      </c>
      <c r="AT285" s="39">
        <v>2230.5093481786698</v>
      </c>
      <c r="AU285" s="39"/>
      <c r="AV285" s="39"/>
      <c r="AW285" s="39"/>
      <c r="AX285" s="39"/>
      <c r="AY285" s="39">
        <v>7849.1638232769201</v>
      </c>
      <c r="AZ285" s="39">
        <v>2300.2072939437899</v>
      </c>
      <c r="BA285" s="39">
        <v>2342.3024278018802</v>
      </c>
      <c r="BB285" s="39">
        <v>2606.6933081349698</v>
      </c>
    </row>
    <row r="286" spans="1:54">
      <c r="A286" s="38">
        <v>39416</v>
      </c>
      <c r="B286" s="39">
        <v>2969.5508832483902</v>
      </c>
      <c r="C286" s="39">
        <v>1044.8943324315101</v>
      </c>
      <c r="D286" s="39"/>
      <c r="E286" s="39"/>
      <c r="F286" s="39"/>
      <c r="G286" s="39"/>
      <c r="H286" s="39">
        <v>115401.042781707</v>
      </c>
      <c r="I286" s="39">
        <v>16699.3955029026</v>
      </c>
      <c r="J286" s="39"/>
      <c r="K286" s="39"/>
      <c r="L286" s="39"/>
      <c r="M286" s="39"/>
      <c r="N286" s="39">
        <v>118372.49617080099</v>
      </c>
      <c r="O286" s="39">
        <v>17736.137244753001</v>
      </c>
      <c r="P286" s="39">
        <v>17865.3022832487</v>
      </c>
      <c r="Q286" s="39">
        <v>30150.4823646437</v>
      </c>
      <c r="R286" s="39">
        <v>41856.472527457299</v>
      </c>
      <c r="S286" s="39"/>
      <c r="T286" s="39"/>
      <c r="U286" s="39"/>
      <c r="V286" s="39"/>
      <c r="W286" s="39"/>
      <c r="X286" s="39"/>
      <c r="Y286" s="39"/>
      <c r="Z286" s="39"/>
      <c r="AA286" s="39"/>
      <c r="AB286" s="39"/>
      <c r="AC286" s="39"/>
      <c r="AD286" s="39"/>
      <c r="AE286" s="39">
        <v>2888.2416462207798</v>
      </c>
      <c r="AF286" s="39">
        <v>976.17474228922299</v>
      </c>
      <c r="AG286" s="39">
        <v>107603.438745293</v>
      </c>
      <c r="AH286" s="39">
        <v>14403.723735998499</v>
      </c>
      <c r="AI286" s="39"/>
      <c r="AJ286" s="39"/>
      <c r="AK286" s="39"/>
      <c r="AL286" s="39"/>
      <c r="AM286" s="39">
        <v>110471.620004781</v>
      </c>
      <c r="AN286" s="39">
        <v>15357.4333387842</v>
      </c>
      <c r="AO286" s="39">
        <v>15484.900938564901</v>
      </c>
      <c r="AP286" s="39">
        <v>39239.144124616803</v>
      </c>
      <c r="AQ286" s="39">
        <v>101.02333030965001</v>
      </c>
      <c r="AR286" s="39">
        <v>69.537541202951701</v>
      </c>
      <c r="AS286" s="39">
        <v>7875.0598550148898</v>
      </c>
      <c r="AT286" s="39">
        <v>2300.9660648024601</v>
      </c>
      <c r="AU286" s="39"/>
      <c r="AV286" s="39"/>
      <c r="AW286" s="39"/>
      <c r="AX286" s="39"/>
      <c r="AY286" s="39">
        <v>7974.83629045622</v>
      </c>
      <c r="AZ286" s="39">
        <v>2372.4244252012099</v>
      </c>
      <c r="BA286" s="39">
        <v>2390.6400317259399</v>
      </c>
      <c r="BB286" s="39">
        <v>2636.51249523349</v>
      </c>
    </row>
    <row r="287" spans="1:54">
      <c r="A287" s="38">
        <v>39447</v>
      </c>
      <c r="B287" s="39">
        <v>2976.6179746542698</v>
      </c>
      <c r="C287" s="39">
        <v>1055.91361800187</v>
      </c>
      <c r="D287" s="39"/>
      <c r="E287" s="39"/>
      <c r="F287" s="39"/>
      <c r="G287" s="39"/>
      <c r="H287" s="39">
        <v>115387.96189230699</v>
      </c>
      <c r="I287" s="39">
        <v>16786.594566061001</v>
      </c>
      <c r="J287" s="39"/>
      <c r="K287" s="39"/>
      <c r="L287" s="39"/>
      <c r="M287" s="39"/>
      <c r="N287" s="39">
        <v>118342.84794910801</v>
      </c>
      <c r="O287" s="39">
        <v>17831.328873770701</v>
      </c>
      <c r="P287" s="39">
        <v>18058.9545296906</v>
      </c>
      <c r="Q287" s="39">
        <v>30314.409877827198</v>
      </c>
      <c r="R287" s="39">
        <v>42016.194716664701</v>
      </c>
      <c r="S287" s="39"/>
      <c r="T287" s="39"/>
      <c r="U287" s="39"/>
      <c r="V287" s="39"/>
      <c r="W287" s="39"/>
      <c r="X287" s="39"/>
      <c r="Y287" s="39"/>
      <c r="Z287" s="39"/>
      <c r="AA287" s="39"/>
      <c r="AB287" s="39"/>
      <c r="AC287" s="39"/>
      <c r="AD287" s="39"/>
      <c r="AE287" s="39">
        <v>2877.5439308320601</v>
      </c>
      <c r="AF287" s="39">
        <v>986.00567362237496</v>
      </c>
      <c r="AG287" s="39">
        <v>107433.475628245</v>
      </c>
      <c r="AH287" s="39">
        <v>14463.874365711001</v>
      </c>
      <c r="AI287" s="39"/>
      <c r="AJ287" s="39"/>
      <c r="AK287" s="39"/>
      <c r="AL287" s="39"/>
      <c r="AM287" s="39">
        <v>110281.152655054</v>
      </c>
      <c r="AN287" s="39">
        <v>15447.144133446</v>
      </c>
      <c r="AO287" s="39">
        <v>15666.2719722252</v>
      </c>
      <c r="AP287" s="39">
        <v>39393.809993832598</v>
      </c>
      <c r="AQ287" s="39">
        <v>100.23393507060599</v>
      </c>
      <c r="AR287" s="39">
        <v>69.767497050554098</v>
      </c>
      <c r="AS287" s="39">
        <v>8038.9130747372501</v>
      </c>
      <c r="AT287" s="39">
        <v>2335.1460805064298</v>
      </c>
      <c r="AU287" s="39"/>
      <c r="AV287" s="39"/>
      <c r="AW287" s="39"/>
      <c r="AX287" s="39"/>
      <c r="AY287" s="39">
        <v>8140.2233249952997</v>
      </c>
      <c r="AZ287" s="39">
        <v>2406.1015785272598</v>
      </c>
      <c r="BA287" s="39">
        <v>2410.9070840043801</v>
      </c>
      <c r="BB287" s="39">
        <v>2688.92621204534</v>
      </c>
    </row>
    <row r="288" spans="1:54">
      <c r="A288" s="38">
        <v>39478</v>
      </c>
      <c r="B288" s="39">
        <v>3011.7416667815501</v>
      </c>
      <c r="C288" s="39">
        <v>1088.17943736558</v>
      </c>
      <c r="D288" s="39"/>
      <c r="E288" s="39"/>
      <c r="F288" s="39"/>
      <c r="G288" s="39"/>
      <c r="H288" s="39">
        <v>116681.47738310799</v>
      </c>
      <c r="I288" s="39">
        <v>17088.173110682099</v>
      </c>
      <c r="J288" s="39"/>
      <c r="K288" s="39"/>
      <c r="L288" s="39"/>
      <c r="M288" s="39"/>
      <c r="N288" s="39">
        <v>119671.16628003299</v>
      </c>
      <c r="O288" s="39">
        <v>18184.153759336899</v>
      </c>
      <c r="P288" s="39">
        <v>18154.131988994599</v>
      </c>
      <c r="Q288" s="39">
        <v>30458.267584175599</v>
      </c>
      <c r="R288" s="39">
        <v>42699.550924552401</v>
      </c>
      <c r="S288" s="39"/>
      <c r="T288" s="39"/>
      <c r="U288" s="39"/>
      <c r="V288" s="39"/>
      <c r="W288" s="39"/>
      <c r="X288" s="39"/>
      <c r="Y288" s="39"/>
      <c r="Z288" s="39"/>
      <c r="AA288" s="39"/>
      <c r="AB288" s="39"/>
      <c r="AC288" s="39"/>
      <c r="AD288" s="39"/>
      <c r="AE288" s="39">
        <v>2916.9189106659301</v>
      </c>
      <c r="AF288" s="39">
        <v>1012.82607495218</v>
      </c>
      <c r="AG288" s="39">
        <v>108523.81596570001</v>
      </c>
      <c r="AH288" s="39">
        <v>14636.049929840099</v>
      </c>
      <c r="AI288" s="39"/>
      <c r="AJ288" s="39"/>
      <c r="AK288" s="39"/>
      <c r="AL288" s="39"/>
      <c r="AM288" s="39">
        <v>111414.46567913399</v>
      </c>
      <c r="AN288" s="39">
        <v>15634.3638879717</v>
      </c>
      <c r="AO288" s="39">
        <v>15751.522118115199</v>
      </c>
      <c r="AP288" s="39">
        <v>39925.261413640401</v>
      </c>
      <c r="AQ288" s="39">
        <v>101.465148449164</v>
      </c>
      <c r="AR288" s="39">
        <v>72.308672618416693</v>
      </c>
      <c r="AS288" s="39">
        <v>8236.3942462518407</v>
      </c>
      <c r="AT288" s="39">
        <v>2449.0134849513202</v>
      </c>
      <c r="AU288" s="39"/>
      <c r="AV288" s="39"/>
      <c r="AW288" s="39"/>
      <c r="AX288" s="39"/>
      <c r="AY288" s="39">
        <v>8332.1488621263998</v>
      </c>
      <c r="AZ288" s="39">
        <v>2519.2684137143001</v>
      </c>
      <c r="BA288" s="39">
        <v>2440.35188981692</v>
      </c>
      <c r="BB288" s="39">
        <v>2811.9579004490802</v>
      </c>
    </row>
    <row r="289" spans="1:54">
      <c r="A289" s="38">
        <v>39507</v>
      </c>
      <c r="B289" s="39">
        <v>2936.80155881876</v>
      </c>
      <c r="C289" s="39">
        <v>1057.30045014046</v>
      </c>
      <c r="D289" s="39"/>
      <c r="E289" s="39"/>
      <c r="F289" s="39"/>
      <c r="G289" s="39"/>
      <c r="H289" s="39">
        <v>116176.819680371</v>
      </c>
      <c r="I289" s="39">
        <v>16908.981527897398</v>
      </c>
      <c r="J289" s="39"/>
      <c r="K289" s="39"/>
      <c r="L289" s="39"/>
      <c r="M289" s="39"/>
      <c r="N289" s="39">
        <v>119099.94595664801</v>
      </c>
      <c r="O289" s="39">
        <v>17975.6035627938</v>
      </c>
      <c r="P289" s="39">
        <v>18254.057344515299</v>
      </c>
      <c r="Q289" s="39">
        <v>29709.8149277802</v>
      </c>
      <c r="R289" s="39">
        <v>42859.4015427837</v>
      </c>
      <c r="S289" s="39"/>
      <c r="T289" s="39"/>
      <c r="U289" s="39"/>
      <c r="V289" s="39"/>
      <c r="W289" s="39"/>
      <c r="X289" s="39"/>
      <c r="Y289" s="39"/>
      <c r="Z289" s="39"/>
      <c r="AA289" s="39"/>
      <c r="AB289" s="39"/>
      <c r="AC289" s="39"/>
      <c r="AD289" s="39"/>
      <c r="AE289" s="39">
        <v>2847.4819394512901</v>
      </c>
      <c r="AF289" s="39">
        <v>989.93068166954095</v>
      </c>
      <c r="AG289" s="39">
        <v>107965.627308482</v>
      </c>
      <c r="AH289" s="39">
        <v>14460.151164987001</v>
      </c>
      <c r="AI289" s="39"/>
      <c r="AJ289" s="39"/>
      <c r="AK289" s="39"/>
      <c r="AL289" s="39"/>
      <c r="AM289" s="39">
        <v>110801.554590416</v>
      </c>
      <c r="AN289" s="39">
        <v>15453.989487051</v>
      </c>
      <c r="AO289" s="39">
        <v>15722.296622530699</v>
      </c>
      <c r="AP289" s="39">
        <v>40007.823750355703</v>
      </c>
      <c r="AQ289" s="39">
        <v>100.231209909057</v>
      </c>
      <c r="AR289" s="39">
        <v>70.184723741656001</v>
      </c>
      <c r="AS289" s="39">
        <v>8156.9814786842899</v>
      </c>
      <c r="AT289" s="39">
        <v>2423.61036844409</v>
      </c>
      <c r="AU289" s="39"/>
      <c r="AV289" s="39"/>
      <c r="AW289" s="39"/>
      <c r="AX289" s="39"/>
      <c r="AY289" s="39">
        <v>8257.1483150177592</v>
      </c>
      <c r="AZ289" s="39">
        <v>2493.8063254099602</v>
      </c>
      <c r="BA289" s="39">
        <v>2524.5315891878799</v>
      </c>
      <c r="BB289" s="39">
        <v>2765.0122070399102</v>
      </c>
    </row>
    <row r="290" spans="1:54">
      <c r="A290" s="38">
        <v>39538</v>
      </c>
      <c r="B290" s="39">
        <v>2904.1434807467699</v>
      </c>
      <c r="C290" s="39">
        <v>1058.4836984911401</v>
      </c>
      <c r="D290" s="39">
        <v>2638.2315222362799</v>
      </c>
      <c r="E290" s="39">
        <v>999.09101439919698</v>
      </c>
      <c r="F290" s="39">
        <v>242.11489855050601</v>
      </c>
      <c r="G290" s="39">
        <v>70.7968651115239</v>
      </c>
      <c r="H290" s="39">
        <v>116637.35697403899</v>
      </c>
      <c r="I290" s="39">
        <v>16798.1524961711</v>
      </c>
      <c r="J290" s="39">
        <v>110943.902875024</v>
      </c>
      <c r="K290" s="39">
        <v>15684.5502110825</v>
      </c>
      <c r="L290" s="39">
        <v>5062.2537989906396</v>
      </c>
      <c r="M290" s="39">
        <v>962.52660639535998</v>
      </c>
      <c r="N290" s="39">
        <v>119539.552845032</v>
      </c>
      <c r="O290" s="39">
        <v>17876.827593133101</v>
      </c>
      <c r="P290" s="39">
        <v>18234.135475837698</v>
      </c>
      <c r="Q290" s="39">
        <v>30690.303762146599</v>
      </c>
      <c r="R290" s="39">
        <v>42503.569328330501</v>
      </c>
      <c r="S290" s="39">
        <v>112753.213851361</v>
      </c>
      <c r="T290" s="39">
        <v>16140.7018491773</v>
      </c>
      <c r="U290" s="39">
        <v>39098.800041967697</v>
      </c>
      <c r="V290" s="39">
        <v>5489.6954582449398</v>
      </c>
      <c r="W290" s="39">
        <v>68981.091153290894</v>
      </c>
      <c r="X290" s="39">
        <v>9896.2048978209896</v>
      </c>
      <c r="Y290" s="39">
        <v>4406.7151749652203</v>
      </c>
      <c r="Z290" s="39">
        <v>755.66257730132099</v>
      </c>
      <c r="AA290" s="39">
        <v>88024.762920395398</v>
      </c>
      <c r="AB290" s="39">
        <v>11498.4214947734</v>
      </c>
      <c r="AC290" s="39">
        <v>24795.728865290301</v>
      </c>
      <c r="AD290" s="39">
        <v>4463.6079990267599</v>
      </c>
      <c r="AE290" s="39">
        <v>2775.2005879417502</v>
      </c>
      <c r="AF290" s="39">
        <v>990.05664000295701</v>
      </c>
      <c r="AG290" s="39">
        <v>108458.84466230001</v>
      </c>
      <c r="AH290" s="39">
        <v>14411.124101511399</v>
      </c>
      <c r="AI290" s="39">
        <v>103830.782303548</v>
      </c>
      <c r="AJ290" s="39">
        <v>13552.752541678199</v>
      </c>
      <c r="AK290" s="39">
        <v>4643.5495665608296</v>
      </c>
      <c r="AL290" s="39">
        <v>813.26854994292398</v>
      </c>
      <c r="AM290" s="39">
        <v>111268.486759892</v>
      </c>
      <c r="AN290" s="39">
        <v>15438.008990529501</v>
      </c>
      <c r="AO290" s="39">
        <v>15680.4111006206</v>
      </c>
      <c r="AP290" s="39">
        <v>39777.325030618304</v>
      </c>
      <c r="AQ290" s="39">
        <v>100.498821540538</v>
      </c>
      <c r="AR290" s="39">
        <v>71.280038804521197</v>
      </c>
      <c r="AS290" s="39">
        <v>8140.3771779524504</v>
      </c>
      <c r="AT290" s="39">
        <v>2353.3572487774099</v>
      </c>
      <c r="AU290" s="39">
        <v>7509.2840092812503</v>
      </c>
      <c r="AV290" s="39">
        <v>2184.0497076481602</v>
      </c>
      <c r="AW290" s="39">
        <v>404.74209092638699</v>
      </c>
      <c r="AX290" s="39">
        <v>144.62305265126801</v>
      </c>
      <c r="AY290" s="39">
        <v>8245.0644738177598</v>
      </c>
      <c r="AZ290" s="39">
        <v>2423.4432483696</v>
      </c>
      <c r="BA290" s="39">
        <v>2512.2060801728499</v>
      </c>
      <c r="BB290" s="39">
        <v>2750.9255387895801</v>
      </c>
    </row>
    <row r="291" spans="1:54">
      <c r="A291" s="38">
        <v>39568</v>
      </c>
      <c r="B291" s="39">
        <v>2919.4796521016401</v>
      </c>
      <c r="C291" s="39">
        <v>1095.4853162321799</v>
      </c>
      <c r="D291" s="39">
        <v>2669.3698936226801</v>
      </c>
      <c r="E291" s="39">
        <v>1016.11602712845</v>
      </c>
      <c r="F291" s="39">
        <v>243.190347255739</v>
      </c>
      <c r="G291" s="39">
        <v>70.924131594023606</v>
      </c>
      <c r="H291" s="39">
        <v>117259.78255029699</v>
      </c>
      <c r="I291" s="39">
        <v>17134.325322155899</v>
      </c>
      <c r="J291" s="39">
        <v>111226.927364199</v>
      </c>
      <c r="K291" s="39">
        <v>16095.2125477357</v>
      </c>
      <c r="L291" s="39">
        <v>5137.3202757132203</v>
      </c>
      <c r="M291" s="39">
        <v>994.05362207571102</v>
      </c>
      <c r="N291" s="39">
        <v>120198.46262382501</v>
      </c>
      <c r="O291" s="39">
        <v>18212.962719868399</v>
      </c>
      <c r="P291" s="39">
        <v>18363.014346239499</v>
      </c>
      <c r="Q291" s="39">
        <v>31040.562343781101</v>
      </c>
      <c r="R291" s="39">
        <v>43256.303377918397</v>
      </c>
      <c r="S291" s="39">
        <v>113739.146240848</v>
      </c>
      <c r="T291" s="39">
        <v>16299.596490842599</v>
      </c>
      <c r="U291" s="39">
        <v>38990.579923633602</v>
      </c>
      <c r="V291" s="39">
        <v>5587.8191247467503</v>
      </c>
      <c r="W291" s="39">
        <v>70023.177457901402</v>
      </c>
      <c r="X291" s="39">
        <v>9945.8471919872409</v>
      </c>
      <c r="Y291" s="39">
        <v>4315.73084458621</v>
      </c>
      <c r="Z291" s="39">
        <v>747.20674868945503</v>
      </c>
      <c r="AA291" s="39">
        <v>89064.064975286907</v>
      </c>
      <c r="AB291" s="39">
        <v>11892.798703079199</v>
      </c>
      <c r="AC291" s="39">
        <v>24857.4164198361</v>
      </c>
      <c r="AD291" s="39">
        <v>4565.7306421583698</v>
      </c>
      <c r="AE291" s="39">
        <v>2810.0008452110201</v>
      </c>
      <c r="AF291" s="39">
        <v>1021.3667516832299</v>
      </c>
      <c r="AG291" s="39">
        <v>108781.78708544601</v>
      </c>
      <c r="AH291" s="39">
        <v>14616.1031481072</v>
      </c>
      <c r="AI291" s="39">
        <v>103206.323468717</v>
      </c>
      <c r="AJ291" s="39">
        <v>13713.4661341791</v>
      </c>
      <c r="AK291" s="39">
        <v>4674.3378287130299</v>
      </c>
      <c r="AL291" s="39">
        <v>821.19381193137099</v>
      </c>
      <c r="AM291" s="39">
        <v>111611.00236754</v>
      </c>
      <c r="AN291" s="39">
        <v>15616.142001992701</v>
      </c>
      <c r="AO291" s="39">
        <v>15799.175468313601</v>
      </c>
      <c r="AP291" s="39">
        <v>40268.854641251601</v>
      </c>
      <c r="AQ291" s="39">
        <v>105.15062098152799</v>
      </c>
      <c r="AR291" s="39">
        <v>72.553111625934605</v>
      </c>
      <c r="AS291" s="39">
        <v>8476.1017586642192</v>
      </c>
      <c r="AT291" s="39">
        <v>2619.4941238614701</v>
      </c>
      <c r="AU291" s="39">
        <v>8187.6563587560804</v>
      </c>
      <c r="AV291" s="39">
        <v>2424.7425164791498</v>
      </c>
      <c r="AW291" s="39">
        <v>464.62450450893903</v>
      </c>
      <c r="AX291" s="39">
        <v>171.75823525855901</v>
      </c>
      <c r="AY291" s="39">
        <v>8582.3584637435306</v>
      </c>
      <c r="AZ291" s="39">
        <v>2690.8445970129801</v>
      </c>
      <c r="BA291" s="39">
        <v>2554.2053809511299</v>
      </c>
      <c r="BB291" s="39">
        <v>2930.3938989170501</v>
      </c>
    </row>
    <row r="292" spans="1:54">
      <c r="A292" s="38">
        <v>39599</v>
      </c>
      <c r="B292" s="39">
        <v>2929.8189442687499</v>
      </c>
      <c r="C292" s="39">
        <v>1101.0264520073799</v>
      </c>
      <c r="D292" s="39">
        <v>2687.75580523484</v>
      </c>
      <c r="E292" s="39">
        <v>1041.43963643908</v>
      </c>
      <c r="F292" s="39">
        <v>256.25806818732298</v>
      </c>
      <c r="G292" s="39">
        <v>74.416601745645394</v>
      </c>
      <c r="H292" s="39">
        <v>117883.80842058999</v>
      </c>
      <c r="I292" s="39">
        <v>17233.596785272599</v>
      </c>
      <c r="J292" s="39">
        <v>112861.32943393799</v>
      </c>
      <c r="K292" s="39">
        <v>16209.7887438453</v>
      </c>
      <c r="L292" s="39">
        <v>5239.35782154552</v>
      </c>
      <c r="M292" s="39">
        <v>1000.48620640873</v>
      </c>
      <c r="N292" s="39">
        <v>120812.237953837</v>
      </c>
      <c r="O292" s="39">
        <v>18334.148251272702</v>
      </c>
      <c r="P292" s="39">
        <v>18614.5472599272</v>
      </c>
      <c r="Q292" s="39">
        <v>31134.4360452402</v>
      </c>
      <c r="R292" s="39">
        <v>43450.051082600097</v>
      </c>
      <c r="S292" s="39">
        <v>113866.427319838</v>
      </c>
      <c r="T292" s="39">
        <v>16345.966591206899</v>
      </c>
      <c r="U292" s="39">
        <v>38536.9275926505</v>
      </c>
      <c r="V292" s="39">
        <v>5567.0464282574003</v>
      </c>
      <c r="W292" s="39">
        <v>70358.665553660801</v>
      </c>
      <c r="X292" s="39">
        <v>9998.3921777445103</v>
      </c>
      <c r="Y292" s="39">
        <v>4310.5444161273699</v>
      </c>
      <c r="Z292" s="39">
        <v>741.335603843689</v>
      </c>
      <c r="AA292" s="39">
        <v>88492.605477369405</v>
      </c>
      <c r="AB292" s="39">
        <v>11764.6558547936</v>
      </c>
      <c r="AC292" s="39">
        <v>24662.259591834401</v>
      </c>
      <c r="AD292" s="39">
        <v>4553.5362414101501</v>
      </c>
      <c r="AE292" s="39">
        <v>2825.5865059325201</v>
      </c>
      <c r="AF292" s="39">
        <v>1028.3050177488001</v>
      </c>
      <c r="AG292" s="39">
        <v>109316.255224138</v>
      </c>
      <c r="AH292" s="39">
        <v>14639.9700662574</v>
      </c>
      <c r="AI292" s="39">
        <v>104328.343935578</v>
      </c>
      <c r="AJ292" s="39">
        <v>13813.205730928799</v>
      </c>
      <c r="AK292" s="39">
        <v>4847.2159835084603</v>
      </c>
      <c r="AL292" s="39">
        <v>841.08394982215202</v>
      </c>
      <c r="AM292" s="39">
        <v>112132.603172774</v>
      </c>
      <c r="AN292" s="39">
        <v>15664.8986777725</v>
      </c>
      <c r="AO292" s="39">
        <v>15887.7700672999</v>
      </c>
      <c r="AP292" s="39">
        <v>40437.678687024803</v>
      </c>
      <c r="AQ292" s="39">
        <v>102.339260147305</v>
      </c>
      <c r="AR292" s="39">
        <v>72.555438632837095</v>
      </c>
      <c r="AS292" s="39">
        <v>8445.3250716105595</v>
      </c>
      <c r="AT292" s="39">
        <v>2556.9616688523502</v>
      </c>
      <c r="AU292" s="39">
        <v>8121.5527210535402</v>
      </c>
      <c r="AV292" s="39">
        <v>2414.0593430972399</v>
      </c>
      <c r="AW292" s="39">
        <v>435.40564255329599</v>
      </c>
      <c r="AX292" s="39">
        <v>155.02090080224599</v>
      </c>
      <c r="AY292" s="39">
        <v>8547.2046007834597</v>
      </c>
      <c r="AZ292" s="39">
        <v>2627.9483293348599</v>
      </c>
      <c r="BA292" s="39">
        <v>2663.2919918814</v>
      </c>
      <c r="BB292" s="39">
        <v>2979.6773890743402</v>
      </c>
    </row>
    <row r="293" spans="1:54">
      <c r="A293" s="38">
        <v>39629</v>
      </c>
      <c r="B293" s="39">
        <v>2870.7473940824798</v>
      </c>
      <c r="C293" s="39">
        <v>1091.49248829165</v>
      </c>
      <c r="D293" s="39">
        <v>2617.4474475400398</v>
      </c>
      <c r="E293" s="39">
        <v>1030.70492506197</v>
      </c>
      <c r="F293" s="39">
        <v>243.41121584827201</v>
      </c>
      <c r="G293" s="39">
        <v>70.569158829298203</v>
      </c>
      <c r="H293" s="39">
        <v>117569.57990808001</v>
      </c>
      <c r="I293" s="39">
        <v>17241.8926655738</v>
      </c>
      <c r="J293" s="39">
        <v>112200.055989029</v>
      </c>
      <c r="K293" s="39">
        <v>16212.4059829084</v>
      </c>
      <c r="L293" s="39">
        <v>5232.4510331320098</v>
      </c>
      <c r="M293" s="39">
        <v>990.20100924178905</v>
      </c>
      <c r="N293" s="39">
        <v>120454.68943025899</v>
      </c>
      <c r="O293" s="39">
        <v>18328.802712859</v>
      </c>
      <c r="P293" s="39">
        <v>18504.931984052699</v>
      </c>
      <c r="Q293" s="39">
        <v>31534.2594311065</v>
      </c>
      <c r="R293" s="39">
        <v>43637.054222329898</v>
      </c>
      <c r="S293" s="39">
        <v>113618.8311598</v>
      </c>
      <c r="T293" s="39">
        <v>16327.864322416601</v>
      </c>
      <c r="U293" s="39">
        <v>39159.783275186302</v>
      </c>
      <c r="V293" s="39">
        <v>5602.5060871652704</v>
      </c>
      <c r="W293" s="39">
        <v>70280.774604470003</v>
      </c>
      <c r="X293" s="39">
        <v>10030.561318447901</v>
      </c>
      <c r="Y293" s="39">
        <v>4287.21562462376</v>
      </c>
      <c r="Z293" s="39">
        <v>723.59584880251202</v>
      </c>
      <c r="AA293" s="39">
        <v>88875.983989996501</v>
      </c>
      <c r="AB293" s="39">
        <v>11735.578901028301</v>
      </c>
      <c r="AC293" s="39">
        <v>24797.799645445899</v>
      </c>
      <c r="AD293" s="39">
        <v>4581.2547997333404</v>
      </c>
      <c r="AE293" s="39">
        <v>2765.6106158517</v>
      </c>
      <c r="AF293" s="39">
        <v>1017.91893989855</v>
      </c>
      <c r="AG293" s="39">
        <v>108977.513138155</v>
      </c>
      <c r="AH293" s="39">
        <v>14667.0280919377</v>
      </c>
      <c r="AI293" s="39">
        <v>104199.743708651</v>
      </c>
      <c r="AJ293" s="39">
        <v>13823.9717991991</v>
      </c>
      <c r="AK293" s="39">
        <v>4755.9750176299904</v>
      </c>
      <c r="AL293" s="39">
        <v>834.67853122824897</v>
      </c>
      <c r="AM293" s="39">
        <v>111770.49835304701</v>
      </c>
      <c r="AN293" s="39">
        <v>15687.0176903257</v>
      </c>
      <c r="AO293" s="39">
        <v>15814.554389282999</v>
      </c>
      <c r="AP293" s="39">
        <v>40633.908433566998</v>
      </c>
      <c r="AQ293" s="39">
        <v>100.04606801925</v>
      </c>
      <c r="AR293" s="39">
        <v>72.924648707896793</v>
      </c>
      <c r="AS293" s="39">
        <v>8460.1673563764107</v>
      </c>
      <c r="AT293" s="39">
        <v>2527.4945402521398</v>
      </c>
      <c r="AU293" s="39">
        <v>7971.6974169195901</v>
      </c>
      <c r="AV293" s="39">
        <v>2376.8980227747302</v>
      </c>
      <c r="AW293" s="39">
        <v>436.25744890968298</v>
      </c>
      <c r="AX293" s="39">
        <v>155.304834838998</v>
      </c>
      <c r="AY293" s="39">
        <v>8559.0955641701694</v>
      </c>
      <c r="AZ293" s="39">
        <v>2601.1677805500099</v>
      </c>
      <c r="BA293" s="39">
        <v>2616.9494789198402</v>
      </c>
      <c r="BB293" s="39">
        <v>3016.3185372838302</v>
      </c>
    </row>
    <row r="294" spans="1:54">
      <c r="A294" s="38">
        <v>39660</v>
      </c>
      <c r="B294" s="39">
        <v>2863.65646138189</v>
      </c>
      <c r="C294" s="39">
        <v>1085.70690543048</v>
      </c>
      <c r="D294" s="39">
        <v>2613.9686897188899</v>
      </c>
      <c r="E294" s="39">
        <v>1015.27792237293</v>
      </c>
      <c r="F294" s="39">
        <v>228.713891437992</v>
      </c>
      <c r="G294" s="39">
        <v>65.560290518055396</v>
      </c>
      <c r="H294" s="39">
        <v>119462.66993092401</v>
      </c>
      <c r="I294" s="39">
        <v>17403.875883598401</v>
      </c>
      <c r="J294" s="39">
        <v>113722.509310444</v>
      </c>
      <c r="K294" s="39">
        <v>16474.362726979201</v>
      </c>
      <c r="L294" s="39">
        <v>5320.7146500020399</v>
      </c>
      <c r="M294" s="39">
        <v>992.71453088860801</v>
      </c>
      <c r="N294" s="39">
        <v>122308.448016839</v>
      </c>
      <c r="O294" s="39">
        <v>18483.828422650899</v>
      </c>
      <c r="P294" s="39">
        <v>18666.2184682937</v>
      </c>
      <c r="Q294" s="39">
        <v>31467.8945068838</v>
      </c>
      <c r="R294" s="39">
        <v>43973.714554694801</v>
      </c>
      <c r="S294" s="39">
        <v>114169.346307143</v>
      </c>
      <c r="T294" s="39">
        <v>16668.1259620727</v>
      </c>
      <c r="U294" s="39">
        <v>40409.498795941603</v>
      </c>
      <c r="V294" s="39">
        <v>5671.8959014048896</v>
      </c>
      <c r="W294" s="39">
        <v>70511.713035867899</v>
      </c>
      <c r="X294" s="39">
        <v>10213.3451363023</v>
      </c>
      <c r="Y294" s="39">
        <v>4292.5289381849097</v>
      </c>
      <c r="Z294" s="39">
        <v>729.90967979861796</v>
      </c>
      <c r="AA294" s="39">
        <v>89897.126842569502</v>
      </c>
      <c r="AB294" s="39">
        <v>11855.1067611006</v>
      </c>
      <c r="AC294" s="39">
        <v>24877.7729946822</v>
      </c>
      <c r="AD294" s="39">
        <v>4739.0223343039397</v>
      </c>
      <c r="AE294" s="39">
        <v>2750.5412103099402</v>
      </c>
      <c r="AF294" s="39">
        <v>1013.40956873962</v>
      </c>
      <c r="AG294" s="39">
        <v>110939.138000308</v>
      </c>
      <c r="AH294" s="39">
        <v>14878.3787354633</v>
      </c>
      <c r="AI294" s="39">
        <v>105783.329153459</v>
      </c>
      <c r="AJ294" s="39">
        <v>14085.6429585973</v>
      </c>
      <c r="AK294" s="39">
        <v>4909.6964367583796</v>
      </c>
      <c r="AL294" s="39">
        <v>841.46725105747305</v>
      </c>
      <c r="AM294" s="39">
        <v>113660.70660499</v>
      </c>
      <c r="AN294" s="39">
        <v>15886.683872941499</v>
      </c>
      <c r="AO294" s="39">
        <v>16052.3331628011</v>
      </c>
      <c r="AP294" s="39">
        <v>40966.424204794101</v>
      </c>
      <c r="AQ294" s="39">
        <v>100.523964630059</v>
      </c>
      <c r="AR294" s="39">
        <v>71.823970586057996</v>
      </c>
      <c r="AS294" s="39">
        <v>8518.3805234841602</v>
      </c>
      <c r="AT294" s="39">
        <v>2550.0985137345601</v>
      </c>
      <c r="AU294" s="39">
        <v>8119.7655947266303</v>
      </c>
      <c r="AV294" s="39">
        <v>2405.27677732241</v>
      </c>
      <c r="AW294" s="39">
        <v>438.22588414955499</v>
      </c>
      <c r="AX294" s="39">
        <v>154.33792329019599</v>
      </c>
      <c r="AY294" s="39">
        <v>8617.7547315507109</v>
      </c>
      <c r="AZ294" s="39">
        <v>2622.5157254842902</v>
      </c>
      <c r="BA294" s="39">
        <v>2642.8206978541002</v>
      </c>
      <c r="BB294" s="39">
        <v>2958.8238584413298</v>
      </c>
    </row>
    <row r="295" spans="1:54">
      <c r="A295" s="38">
        <v>39691</v>
      </c>
      <c r="B295" s="39">
        <v>2846.9890596759201</v>
      </c>
      <c r="C295" s="39">
        <v>1063.55332985222</v>
      </c>
      <c r="D295" s="39">
        <v>2614.4438633528598</v>
      </c>
      <c r="E295" s="39">
        <v>994.11064267447296</v>
      </c>
      <c r="F295" s="39">
        <v>238.68189480247801</v>
      </c>
      <c r="G295" s="39">
        <v>70.754436770285395</v>
      </c>
      <c r="H295" s="39">
        <v>117968.83940299301</v>
      </c>
      <c r="I295" s="39">
        <v>17333.456010209899</v>
      </c>
      <c r="J295" s="39">
        <v>113101.921167879</v>
      </c>
      <c r="K295" s="39">
        <v>16419.5746182273</v>
      </c>
      <c r="L295" s="39">
        <v>5232.9948836025796</v>
      </c>
      <c r="M295" s="39">
        <v>1025.2541745553599</v>
      </c>
      <c r="N295" s="39">
        <v>120838.21881361</v>
      </c>
      <c r="O295" s="39">
        <v>18389.629503738601</v>
      </c>
      <c r="P295" s="39">
        <v>18710.301419163301</v>
      </c>
      <c r="Q295" s="39">
        <v>31714.294641614499</v>
      </c>
      <c r="R295" s="39">
        <v>44153.271698121702</v>
      </c>
      <c r="S295" s="39">
        <v>112925.059841251</v>
      </c>
      <c r="T295" s="39">
        <v>16366.2238211967</v>
      </c>
      <c r="U295" s="39">
        <v>39659.720490603002</v>
      </c>
      <c r="V295" s="39">
        <v>5615.6584581629204</v>
      </c>
      <c r="W295" s="39">
        <v>69736.132245030298</v>
      </c>
      <c r="X295" s="39">
        <v>10049.223348155099</v>
      </c>
      <c r="Y295" s="39">
        <v>4280.1055095725997</v>
      </c>
      <c r="Z295" s="39">
        <v>724.63738223480698</v>
      </c>
      <c r="AA295" s="39">
        <v>88226.275887033204</v>
      </c>
      <c r="AB295" s="39">
        <v>11631.908524198299</v>
      </c>
      <c r="AC295" s="39">
        <v>24972.873473650801</v>
      </c>
      <c r="AD295" s="39">
        <v>4826.2369472693399</v>
      </c>
      <c r="AE295" s="39">
        <v>2759.3582329392102</v>
      </c>
      <c r="AF295" s="39">
        <v>992.910752891313</v>
      </c>
      <c r="AG295" s="39">
        <v>109563.427707084</v>
      </c>
      <c r="AH295" s="39">
        <v>14810.415029603</v>
      </c>
      <c r="AI295" s="39">
        <v>104911.944394645</v>
      </c>
      <c r="AJ295" s="39">
        <v>13947.8248891245</v>
      </c>
      <c r="AK295" s="39">
        <v>4839.5577051536002</v>
      </c>
      <c r="AL295" s="39">
        <v>863.62438452416598</v>
      </c>
      <c r="AM295" s="39">
        <v>112339.37258611299</v>
      </c>
      <c r="AN295" s="39">
        <v>15798.7999215238</v>
      </c>
      <c r="AO295" s="39">
        <v>16098.422614425201</v>
      </c>
      <c r="AP295" s="39">
        <v>41087.942504839899</v>
      </c>
      <c r="AQ295" s="39">
        <v>98.643299845053804</v>
      </c>
      <c r="AR295" s="39">
        <v>72.205165504106901</v>
      </c>
      <c r="AS295" s="39">
        <v>8507.75622792385</v>
      </c>
      <c r="AT295" s="39">
        <v>2555.9443030052598</v>
      </c>
      <c r="AU295" s="39">
        <v>8109.2424975136601</v>
      </c>
      <c r="AV295" s="39">
        <v>2402.0467347239601</v>
      </c>
      <c r="AW295" s="39">
        <v>431.17330583888298</v>
      </c>
      <c r="AX295" s="39">
        <v>160.91303224849301</v>
      </c>
      <c r="AY295" s="39">
        <v>8606.6014242154506</v>
      </c>
      <c r="AZ295" s="39">
        <v>2627.23530767495</v>
      </c>
      <c r="BA295" s="39">
        <v>2643.8212385572801</v>
      </c>
      <c r="BB295" s="39">
        <v>3028.60896813616</v>
      </c>
    </row>
    <row r="296" spans="1:54">
      <c r="A296" s="38">
        <v>39721</v>
      </c>
      <c r="B296" s="39">
        <v>2797.0805522967498</v>
      </c>
      <c r="C296" s="39">
        <v>1018.73035866151</v>
      </c>
      <c r="D296" s="39">
        <v>2564.3139472871999</v>
      </c>
      <c r="E296" s="39">
        <v>932.17485539948802</v>
      </c>
      <c r="F296" s="39">
        <v>235.231639287197</v>
      </c>
      <c r="G296" s="39">
        <v>73.331252385149895</v>
      </c>
      <c r="H296" s="39">
        <v>118723.67535155801</v>
      </c>
      <c r="I296" s="39">
        <v>17452.2043805633</v>
      </c>
      <c r="J296" s="39">
        <v>112932.237517061</v>
      </c>
      <c r="K296" s="39">
        <v>16342.322818738799</v>
      </c>
      <c r="L296" s="39">
        <v>5212.9489153909299</v>
      </c>
      <c r="M296" s="39">
        <v>1063.3666922974601</v>
      </c>
      <c r="N296" s="39">
        <v>121544.53363206099</v>
      </c>
      <c r="O296" s="39">
        <v>18501.906860532399</v>
      </c>
      <c r="P296" s="39">
        <v>18672.881709184599</v>
      </c>
      <c r="Q296" s="39">
        <v>31887.349555423101</v>
      </c>
      <c r="R296" s="39">
        <v>44348.6998093933</v>
      </c>
      <c r="S296" s="39">
        <v>113512.739531762</v>
      </c>
      <c r="T296" s="39">
        <v>16537.328981745701</v>
      </c>
      <c r="U296" s="39">
        <v>40515.756248811798</v>
      </c>
      <c r="V296" s="39">
        <v>5664.68470574816</v>
      </c>
      <c r="W296" s="39">
        <v>70019.768524751402</v>
      </c>
      <c r="X296" s="39">
        <v>10118.458631809001</v>
      </c>
      <c r="Y296" s="39">
        <v>4235.5572178110397</v>
      </c>
      <c r="Z296" s="39">
        <v>732.18498664615004</v>
      </c>
      <c r="AA296" s="39">
        <v>87999.684608569703</v>
      </c>
      <c r="AB296" s="39">
        <v>11660.185368693101</v>
      </c>
      <c r="AC296" s="39">
        <v>25479.381203417699</v>
      </c>
      <c r="AD296" s="39">
        <v>4828.0501858776797</v>
      </c>
      <c r="AE296" s="39">
        <v>2709.5927778383002</v>
      </c>
      <c r="AF296" s="39">
        <v>946.39687578053099</v>
      </c>
      <c r="AG296" s="39">
        <v>110124.09387842601</v>
      </c>
      <c r="AH296" s="39">
        <v>14868.300006363401</v>
      </c>
      <c r="AI296" s="39">
        <v>105029.45013413399</v>
      </c>
      <c r="AJ296" s="39">
        <v>13903.642067176799</v>
      </c>
      <c r="AK296" s="39">
        <v>4799.6037080322403</v>
      </c>
      <c r="AL296" s="39">
        <v>900.59130982742204</v>
      </c>
      <c r="AM296" s="39">
        <v>112856.620725613</v>
      </c>
      <c r="AN296" s="39">
        <v>15842.973193473401</v>
      </c>
      <c r="AO296" s="39">
        <v>16030.874331587</v>
      </c>
      <c r="AP296" s="39">
        <v>41318.211243581201</v>
      </c>
      <c r="AQ296" s="39">
        <v>97.144127137266594</v>
      </c>
      <c r="AR296" s="39">
        <v>73.017078305560503</v>
      </c>
      <c r="AS296" s="39">
        <v>8564.1628646353201</v>
      </c>
      <c r="AT296" s="39">
        <v>2570.68101503247</v>
      </c>
      <c r="AU296" s="39">
        <v>8097.7826056128097</v>
      </c>
      <c r="AV296" s="39">
        <v>2410.4002275195699</v>
      </c>
      <c r="AW296" s="39">
        <v>435.88398364503502</v>
      </c>
      <c r="AX296" s="39">
        <v>166.939966760148</v>
      </c>
      <c r="AY296" s="39">
        <v>8661.8064729122907</v>
      </c>
      <c r="AZ296" s="39">
        <v>2644.1639675310798</v>
      </c>
      <c r="BA296" s="39">
        <v>2693.3310206749202</v>
      </c>
      <c r="BB296" s="39">
        <v>3065.55725637251</v>
      </c>
    </row>
    <row r="297" spans="1:54">
      <c r="A297" s="38">
        <v>39752</v>
      </c>
      <c r="B297" s="39">
        <v>2837.45051790754</v>
      </c>
      <c r="C297" s="39">
        <v>1082.9586325811099</v>
      </c>
      <c r="D297" s="39">
        <v>2594.2575305935702</v>
      </c>
      <c r="E297" s="39">
        <v>992.436073543676</v>
      </c>
      <c r="F297" s="39">
        <v>233.161545080172</v>
      </c>
      <c r="G297" s="39">
        <v>78.145310490084</v>
      </c>
      <c r="H297" s="39">
        <v>119273.181663022</v>
      </c>
      <c r="I297" s="39">
        <v>17526.184481709501</v>
      </c>
      <c r="J297" s="39">
        <v>115219.190825995</v>
      </c>
      <c r="K297" s="39">
        <v>16505.915195055601</v>
      </c>
      <c r="L297" s="39">
        <v>4888.5035880006599</v>
      </c>
      <c r="M297" s="39">
        <v>1062.41853687148</v>
      </c>
      <c r="N297" s="39">
        <v>122101.26501508499</v>
      </c>
      <c r="O297" s="39">
        <v>18611.636660907399</v>
      </c>
      <c r="P297" s="39">
        <v>18886.499960495501</v>
      </c>
      <c r="Q297" s="39">
        <v>32232.690411202198</v>
      </c>
      <c r="R297" s="39">
        <v>44563.173819898097</v>
      </c>
      <c r="S297" s="39">
        <v>115000.12030072699</v>
      </c>
      <c r="T297" s="39">
        <v>16616.978790445599</v>
      </c>
      <c r="U297" s="39">
        <v>40503.133042349698</v>
      </c>
      <c r="V297" s="39">
        <v>5606.8613413544099</v>
      </c>
      <c r="W297" s="39">
        <v>70351.792206217506</v>
      </c>
      <c r="X297" s="39">
        <v>10228.353130297201</v>
      </c>
      <c r="Y297" s="39">
        <v>4179.1966318721998</v>
      </c>
      <c r="Z297" s="39">
        <v>728.10349182149298</v>
      </c>
      <c r="AA297" s="39">
        <v>88392.958875755299</v>
      </c>
      <c r="AB297" s="39">
        <v>11776.835082634199</v>
      </c>
      <c r="AC297" s="39">
        <v>25801.093287371299</v>
      </c>
      <c r="AD297" s="39">
        <v>4910.2990745610596</v>
      </c>
      <c r="AE297" s="39">
        <v>2734.4751150125799</v>
      </c>
      <c r="AF297" s="39">
        <v>1007.67118263033</v>
      </c>
      <c r="AG297" s="39">
        <v>110754.404278071</v>
      </c>
      <c r="AH297" s="39">
        <v>14930.238610529599</v>
      </c>
      <c r="AI297" s="39">
        <v>106830.531459836</v>
      </c>
      <c r="AJ297" s="39">
        <v>14127.737823404101</v>
      </c>
      <c r="AK297" s="39">
        <v>4466.0965221661299</v>
      </c>
      <c r="AL297" s="39">
        <v>885.74076924090298</v>
      </c>
      <c r="AM297" s="39">
        <v>113488.306705817</v>
      </c>
      <c r="AN297" s="39">
        <v>15947.414650183</v>
      </c>
      <c r="AO297" s="39">
        <v>16189.588595159999</v>
      </c>
      <c r="AP297" s="39">
        <v>41490.879172326</v>
      </c>
      <c r="AQ297" s="39">
        <v>97.556854242805997</v>
      </c>
      <c r="AR297" s="39">
        <v>73.639556163379297</v>
      </c>
      <c r="AS297" s="39">
        <v>8576.2946804558196</v>
      </c>
      <c r="AT297" s="39">
        <v>2575.8973390787401</v>
      </c>
      <c r="AU297" s="39">
        <v>8124.9991580593296</v>
      </c>
      <c r="AV297" s="39">
        <v>2383.9266396315202</v>
      </c>
      <c r="AW297" s="39">
        <v>411.68946625796298</v>
      </c>
      <c r="AX297" s="39">
        <v>177.74825146800501</v>
      </c>
      <c r="AY297" s="39">
        <v>8674.3050548132906</v>
      </c>
      <c r="AZ297" s="39">
        <v>2650.66103835481</v>
      </c>
      <c r="BA297" s="39">
        <v>2713.4415575850398</v>
      </c>
      <c r="BB297" s="39">
        <v>3071.9327593542998</v>
      </c>
    </row>
    <row r="298" spans="1:54">
      <c r="A298" s="38">
        <v>39782</v>
      </c>
      <c r="B298" s="39">
        <v>2817.3039585189199</v>
      </c>
      <c r="C298" s="39">
        <v>1113.71608967311</v>
      </c>
      <c r="D298" s="39">
        <v>2604.5256943222198</v>
      </c>
      <c r="E298" s="39">
        <v>1037.0872954834099</v>
      </c>
      <c r="F298" s="39">
        <v>226.235708341026</v>
      </c>
      <c r="G298" s="39">
        <v>74.543478587745099</v>
      </c>
      <c r="H298" s="39">
        <v>118342.356816564</v>
      </c>
      <c r="I298" s="39">
        <v>17265.7778846197</v>
      </c>
      <c r="J298" s="39">
        <v>114004.19848027499</v>
      </c>
      <c r="K298" s="39">
        <v>16232.2049139684</v>
      </c>
      <c r="L298" s="39">
        <v>4559.4095462599698</v>
      </c>
      <c r="M298" s="39">
        <v>1005.42632897413</v>
      </c>
      <c r="N298" s="39">
        <v>121155.038388917</v>
      </c>
      <c r="O298" s="39">
        <v>18352.046447010001</v>
      </c>
      <c r="P298" s="39">
        <v>18892.1553323689</v>
      </c>
      <c r="Q298" s="39">
        <v>32495.8155272597</v>
      </c>
      <c r="R298" s="39">
        <v>44575.157179895301</v>
      </c>
      <c r="S298" s="39">
        <v>112741.907119643</v>
      </c>
      <c r="T298" s="39">
        <v>16084.1328673931</v>
      </c>
      <c r="U298" s="39">
        <v>39918.937539227998</v>
      </c>
      <c r="V298" s="39">
        <v>5553.1654475491696</v>
      </c>
      <c r="W298" s="39">
        <v>68113.787872736502</v>
      </c>
      <c r="X298" s="39">
        <v>9883.4097992384795</v>
      </c>
      <c r="Y298" s="39">
        <v>4065.45522808743</v>
      </c>
      <c r="Z298" s="39">
        <v>705.95707321403097</v>
      </c>
      <c r="AA298" s="39">
        <v>87242.975532941695</v>
      </c>
      <c r="AB298" s="39">
        <v>11176.186216402701</v>
      </c>
      <c r="AC298" s="39">
        <v>25413.804494165801</v>
      </c>
      <c r="AD298" s="39">
        <v>4858.0989359343503</v>
      </c>
      <c r="AE298" s="39">
        <v>2736.33938455002</v>
      </c>
      <c r="AF298" s="39">
        <v>1039.71850565718</v>
      </c>
      <c r="AG298" s="39">
        <v>109860.129118841</v>
      </c>
      <c r="AH298" s="39">
        <v>14752.526159573301</v>
      </c>
      <c r="AI298" s="39">
        <v>105879.370192214</v>
      </c>
      <c r="AJ298" s="39">
        <v>13886.1903478772</v>
      </c>
      <c r="AK298" s="39">
        <v>4127.2904632547597</v>
      </c>
      <c r="AL298" s="39">
        <v>831.12895832492904</v>
      </c>
      <c r="AM298" s="39">
        <v>112577.629800835</v>
      </c>
      <c r="AN298" s="39">
        <v>15761.8133458756</v>
      </c>
      <c r="AO298" s="39">
        <v>16218.2913257662</v>
      </c>
      <c r="AP298" s="39">
        <v>41520.122893384003</v>
      </c>
      <c r="AQ298" s="39">
        <v>97.0901575289205</v>
      </c>
      <c r="AR298" s="39">
        <v>74.179025775722394</v>
      </c>
      <c r="AS298" s="39">
        <v>8510.1865317445809</v>
      </c>
      <c r="AT298" s="39">
        <v>2523.6353601769601</v>
      </c>
      <c r="AU298" s="39">
        <v>8091.4158108928305</v>
      </c>
      <c r="AV298" s="39">
        <v>2353.4733432076</v>
      </c>
      <c r="AW298" s="39">
        <v>404.02079512554099</v>
      </c>
      <c r="AX298" s="39">
        <v>175.225763863461</v>
      </c>
      <c r="AY298" s="39">
        <v>8607.5560136641307</v>
      </c>
      <c r="AZ298" s="39">
        <v>2599.2344441514701</v>
      </c>
      <c r="BA298" s="39">
        <v>2677.6690641199598</v>
      </c>
      <c r="BB298" s="39">
        <v>3035.3593608259198</v>
      </c>
    </row>
    <row r="299" spans="1:54">
      <c r="A299" s="38">
        <v>39813</v>
      </c>
      <c r="B299" s="39">
        <v>2665.3874284682202</v>
      </c>
      <c r="C299" s="39">
        <v>1034.5050855438501</v>
      </c>
      <c r="D299" s="39">
        <v>2443.4550078327002</v>
      </c>
      <c r="E299" s="39">
        <v>964.81305858974395</v>
      </c>
      <c r="F299" s="39">
        <v>222.45748672592299</v>
      </c>
      <c r="G299" s="39">
        <v>72.132655629555202</v>
      </c>
      <c r="H299" s="39">
        <v>117686.185895142</v>
      </c>
      <c r="I299" s="39">
        <v>17061.7336104799</v>
      </c>
      <c r="J299" s="39">
        <v>114070.17945387401</v>
      </c>
      <c r="K299" s="39">
        <v>16278.759204439601</v>
      </c>
      <c r="L299" s="39">
        <v>4525.8025216398</v>
      </c>
      <c r="M299" s="39">
        <v>946.99711258022398</v>
      </c>
      <c r="N299" s="39">
        <v>120361.654610454</v>
      </c>
      <c r="O299" s="39">
        <v>18087.146207135698</v>
      </c>
      <c r="P299" s="39">
        <v>18993.0611149857</v>
      </c>
      <c r="Q299" s="39">
        <v>32343.329227877399</v>
      </c>
      <c r="R299" s="39">
        <v>44068.265609716298</v>
      </c>
      <c r="S299" s="39">
        <v>113774.111347356</v>
      </c>
      <c r="T299" s="39">
        <v>16363.327363410501</v>
      </c>
      <c r="U299" s="39">
        <v>41256.533330514503</v>
      </c>
      <c r="V299" s="39">
        <v>5674.7607698866696</v>
      </c>
      <c r="W299" s="39">
        <v>68884.801249025695</v>
      </c>
      <c r="X299" s="39">
        <v>10009.176553847001</v>
      </c>
      <c r="Y299" s="39">
        <v>4023.5114497691402</v>
      </c>
      <c r="Z299" s="39">
        <v>703.61906536321101</v>
      </c>
      <c r="AA299" s="39">
        <v>88074.507429654506</v>
      </c>
      <c r="AB299" s="39">
        <v>11580.786266712699</v>
      </c>
      <c r="AC299" s="39">
        <v>26448.154244003199</v>
      </c>
      <c r="AD299" s="39">
        <v>4940.5680273129501</v>
      </c>
      <c r="AE299" s="39">
        <v>2574.1300357933401</v>
      </c>
      <c r="AF299" s="39">
        <v>960.68207561683505</v>
      </c>
      <c r="AG299" s="39">
        <v>109341.642013841</v>
      </c>
      <c r="AH299" s="39">
        <v>14590.819991894699</v>
      </c>
      <c r="AI299" s="39">
        <v>106055.924486984</v>
      </c>
      <c r="AJ299" s="39">
        <v>13924.306440935001</v>
      </c>
      <c r="AK299" s="39">
        <v>4125.4819601619802</v>
      </c>
      <c r="AL299" s="39">
        <v>795.39820228277904</v>
      </c>
      <c r="AM299" s="39">
        <v>111907.87339013</v>
      </c>
      <c r="AN299" s="39">
        <v>15545.795395311001</v>
      </c>
      <c r="AO299" s="39">
        <v>16324.758670166701</v>
      </c>
      <c r="AP299" s="39">
        <v>41214.845511409199</v>
      </c>
      <c r="AQ299" s="39">
        <v>96.873591330115403</v>
      </c>
      <c r="AR299" s="39">
        <v>74.405204067987398</v>
      </c>
      <c r="AS299" s="39">
        <v>8404.9390056414304</v>
      </c>
      <c r="AT299" s="39">
        <v>2467.8663986998399</v>
      </c>
      <c r="AU299" s="39">
        <v>8126.1355537913496</v>
      </c>
      <c r="AV299" s="39">
        <v>2320.64493396024</v>
      </c>
      <c r="AW299" s="39">
        <v>382.57618998486402</v>
      </c>
      <c r="AX299" s="39">
        <v>152.00480154812999</v>
      </c>
      <c r="AY299" s="39">
        <v>8502.4219235453202</v>
      </c>
      <c r="AZ299" s="39">
        <v>2543.3891363121902</v>
      </c>
      <c r="BA299" s="39">
        <v>2669.00624079518</v>
      </c>
      <c r="BB299" s="39">
        <v>2918.71191461237</v>
      </c>
    </row>
    <row r="300" spans="1:54">
      <c r="A300" s="38">
        <v>39844</v>
      </c>
      <c r="B300" s="39">
        <v>2726.1387686560302</v>
      </c>
      <c r="C300" s="39">
        <v>1046.7469356822601</v>
      </c>
      <c r="D300" s="39">
        <v>2534.3424399405299</v>
      </c>
      <c r="E300" s="39">
        <v>988.23841380288002</v>
      </c>
      <c r="F300" s="39">
        <v>221.00545472507801</v>
      </c>
      <c r="G300" s="39">
        <v>70.8278005696055</v>
      </c>
      <c r="H300" s="39">
        <v>119379.10608204899</v>
      </c>
      <c r="I300" s="39">
        <v>17309.444750008301</v>
      </c>
      <c r="J300" s="39">
        <v>114726.11169678401</v>
      </c>
      <c r="K300" s="39">
        <v>16297.3918318997</v>
      </c>
      <c r="L300" s="39">
        <v>4778.05563415702</v>
      </c>
      <c r="M300" s="39">
        <v>979.65048410190502</v>
      </c>
      <c r="N300" s="39">
        <v>122080.806044522</v>
      </c>
      <c r="O300" s="39">
        <v>18363.582224167301</v>
      </c>
      <c r="P300" s="39">
        <v>18659.0809521376</v>
      </c>
      <c r="Q300" s="39">
        <v>32245.968783530599</v>
      </c>
      <c r="R300" s="39">
        <v>44362.428934566102</v>
      </c>
      <c r="S300" s="39">
        <v>113649.586955515</v>
      </c>
      <c r="T300" s="39">
        <v>16226.4124627317</v>
      </c>
      <c r="U300" s="39">
        <v>39904.982156967497</v>
      </c>
      <c r="V300" s="39">
        <v>5503.7227017156101</v>
      </c>
      <c r="W300" s="39">
        <v>69002.651185953597</v>
      </c>
      <c r="X300" s="39">
        <v>10051.508017833999</v>
      </c>
      <c r="Y300" s="39">
        <v>3986.65125810686</v>
      </c>
      <c r="Z300" s="39">
        <v>693.01175661157595</v>
      </c>
      <c r="AA300" s="39">
        <v>87641.914372241998</v>
      </c>
      <c r="AB300" s="39">
        <v>11357.2337878905</v>
      </c>
      <c r="AC300" s="39">
        <v>25703.9192330062</v>
      </c>
      <c r="AD300" s="39">
        <v>4868.7343217989101</v>
      </c>
      <c r="AE300" s="39">
        <v>2646.0027111802201</v>
      </c>
      <c r="AF300" s="39">
        <v>969.77017102483501</v>
      </c>
      <c r="AG300" s="39">
        <v>110921.740535754</v>
      </c>
      <c r="AH300" s="39">
        <v>14809.2404790824</v>
      </c>
      <c r="AI300" s="39">
        <v>106417.685932876</v>
      </c>
      <c r="AJ300" s="39">
        <v>13959.632414793699</v>
      </c>
      <c r="AK300" s="39">
        <v>4407.9229755103197</v>
      </c>
      <c r="AL300" s="39">
        <v>827.85505193656297</v>
      </c>
      <c r="AM300" s="39">
        <v>113531.414444589</v>
      </c>
      <c r="AN300" s="39">
        <v>15776.5233082266</v>
      </c>
      <c r="AO300" s="39">
        <v>16071.6539198176</v>
      </c>
      <c r="AP300" s="39">
        <v>41411.980621641502</v>
      </c>
      <c r="AQ300" s="39">
        <v>96.012030429667107</v>
      </c>
      <c r="AR300" s="39">
        <v>74.518323314794898</v>
      </c>
      <c r="AS300" s="39">
        <v>8545.5771264354607</v>
      </c>
      <c r="AT300" s="39">
        <v>2482.0922795975098</v>
      </c>
      <c r="AU300" s="39">
        <v>8106.80179150194</v>
      </c>
      <c r="AV300" s="39">
        <v>2327.8993095521</v>
      </c>
      <c r="AW300" s="39">
        <v>386.52023981546103</v>
      </c>
      <c r="AX300" s="39">
        <v>150.12123461404499</v>
      </c>
      <c r="AY300" s="39">
        <v>8636.7406490282592</v>
      </c>
      <c r="AZ300" s="39">
        <v>2555.5886864650902</v>
      </c>
      <c r="BA300" s="39">
        <v>2590.2018361574001</v>
      </c>
      <c r="BB300" s="39">
        <v>2955.2234971262601</v>
      </c>
    </row>
    <row r="301" spans="1:54">
      <c r="A301" s="38">
        <v>39872</v>
      </c>
      <c r="B301" s="39">
        <v>2712.6725355399499</v>
      </c>
      <c r="C301" s="39">
        <v>1029.00867028687</v>
      </c>
      <c r="D301" s="39">
        <v>2495.1886513275599</v>
      </c>
      <c r="E301" s="39">
        <v>950.17643630921896</v>
      </c>
      <c r="F301" s="39">
        <v>223.86386228882401</v>
      </c>
      <c r="G301" s="39">
        <v>71.549872235311497</v>
      </c>
      <c r="H301" s="39">
        <v>120024.392385856</v>
      </c>
      <c r="I301" s="39">
        <v>17317.231332024199</v>
      </c>
      <c r="J301" s="39">
        <v>114549.49373566201</v>
      </c>
      <c r="K301" s="39">
        <v>16250.508950858801</v>
      </c>
      <c r="L301" s="39">
        <v>4780.6408679067099</v>
      </c>
      <c r="M301" s="39">
        <v>985.44757428216303</v>
      </c>
      <c r="N301" s="39">
        <v>122693.20747620999</v>
      </c>
      <c r="O301" s="39">
        <v>18345.155642987</v>
      </c>
      <c r="P301" s="39">
        <v>18823.089226493299</v>
      </c>
      <c r="Q301" s="39">
        <v>32349.894533316299</v>
      </c>
      <c r="R301" s="39">
        <v>44401.831000797101</v>
      </c>
      <c r="S301" s="39">
        <v>114148.612553331</v>
      </c>
      <c r="T301" s="39">
        <v>16165.0615535651</v>
      </c>
      <c r="U301" s="39">
        <v>39503.088998651903</v>
      </c>
      <c r="V301" s="39">
        <v>5422.3548870937002</v>
      </c>
      <c r="W301" s="39">
        <v>69845.184888602496</v>
      </c>
      <c r="X301" s="39">
        <v>10087.9919576105</v>
      </c>
      <c r="Y301" s="39">
        <v>4000.1310693227701</v>
      </c>
      <c r="Z301" s="39">
        <v>684.38592902576704</v>
      </c>
      <c r="AA301" s="39">
        <v>87245.561391383104</v>
      </c>
      <c r="AB301" s="39">
        <v>11026.3493451543</v>
      </c>
      <c r="AC301" s="39">
        <v>26947.256469007199</v>
      </c>
      <c r="AD301" s="39">
        <v>5032.4390299511097</v>
      </c>
      <c r="AE301" s="39">
        <v>2618.51612334928</v>
      </c>
      <c r="AF301" s="39">
        <v>960.59126525387603</v>
      </c>
      <c r="AG301" s="39">
        <v>111467.248274044</v>
      </c>
      <c r="AH301" s="39">
        <v>14863.367012914299</v>
      </c>
      <c r="AI301" s="39">
        <v>106566.570289661</v>
      </c>
      <c r="AJ301" s="39">
        <v>13964.7914868716</v>
      </c>
      <c r="AK301" s="39">
        <v>4371.6274576450196</v>
      </c>
      <c r="AL301" s="39">
        <v>831.69595806940299</v>
      </c>
      <c r="AM301" s="39">
        <v>114057.07742071799</v>
      </c>
      <c r="AN301" s="39">
        <v>15821.892111905099</v>
      </c>
      <c r="AO301" s="39">
        <v>16260.8409917484</v>
      </c>
      <c r="AP301" s="39">
        <v>41424.041866347499</v>
      </c>
      <c r="AQ301" s="39">
        <v>93.439345961948206</v>
      </c>
      <c r="AR301" s="39">
        <v>70.085853104687004</v>
      </c>
      <c r="AS301" s="39">
        <v>8413.2519127116993</v>
      </c>
      <c r="AT301" s="39">
        <v>2436.77572524367</v>
      </c>
      <c r="AU301" s="39">
        <v>7967.6038801062596</v>
      </c>
      <c r="AV301" s="39">
        <v>2303.2605320953899</v>
      </c>
      <c r="AW301" s="39">
        <v>391.93277161320702</v>
      </c>
      <c r="AX301" s="39">
        <v>151.174824689952</v>
      </c>
      <c r="AY301" s="39">
        <v>8506.7286571921995</v>
      </c>
      <c r="AZ301" s="39">
        <v>2507.08965774743</v>
      </c>
      <c r="BA301" s="39">
        <v>2543.5385303949502</v>
      </c>
      <c r="BB301" s="39">
        <v>2995.1220526564398</v>
      </c>
    </row>
    <row r="302" spans="1:54">
      <c r="A302" s="38">
        <v>39903</v>
      </c>
      <c r="B302" s="39">
        <v>2501.7722505783499</v>
      </c>
      <c r="C302" s="39">
        <v>969.67335260995105</v>
      </c>
      <c r="D302" s="39">
        <v>2282.5561123235402</v>
      </c>
      <c r="E302" s="39">
        <v>895.631295496196</v>
      </c>
      <c r="F302" s="39">
        <v>212.175222971766</v>
      </c>
      <c r="G302" s="39">
        <v>67.769011879529302</v>
      </c>
      <c r="H302" s="39">
        <v>120160.497798864</v>
      </c>
      <c r="I302" s="39">
        <v>17292.060770376502</v>
      </c>
      <c r="J302" s="39">
        <v>114152.969922588</v>
      </c>
      <c r="K302" s="39">
        <v>16221.8594208492</v>
      </c>
      <c r="L302" s="39">
        <v>4809.6432138168202</v>
      </c>
      <c r="M302" s="39">
        <v>976.98645813888197</v>
      </c>
      <c r="N302" s="39">
        <v>122693.290607224</v>
      </c>
      <c r="O302" s="39">
        <v>18268.1227579019</v>
      </c>
      <c r="P302" s="39">
        <v>18801.990540450199</v>
      </c>
      <c r="Q302" s="39">
        <v>32413.614307722099</v>
      </c>
      <c r="R302" s="39">
        <v>44299.959798083903</v>
      </c>
      <c r="S302" s="39">
        <v>114484.303184975</v>
      </c>
      <c r="T302" s="39">
        <v>16263.923486072399</v>
      </c>
      <c r="U302" s="39">
        <v>38789.897352346001</v>
      </c>
      <c r="V302" s="39">
        <v>5396.12314277725</v>
      </c>
      <c r="W302" s="39">
        <v>71017.829451872894</v>
      </c>
      <c r="X302" s="39">
        <v>10171.698514084601</v>
      </c>
      <c r="Y302" s="39">
        <v>4015.6779014172198</v>
      </c>
      <c r="Z302" s="39">
        <v>674.855590409461</v>
      </c>
      <c r="AA302" s="39">
        <v>87493.986667469901</v>
      </c>
      <c r="AB302" s="39">
        <v>11290.959290409</v>
      </c>
      <c r="AC302" s="39">
        <v>27091.422431533902</v>
      </c>
      <c r="AD302" s="39">
        <v>4972.6440635273102</v>
      </c>
      <c r="AE302" s="39">
        <v>2408.48580433909</v>
      </c>
      <c r="AF302" s="39">
        <v>897.60134211807804</v>
      </c>
      <c r="AG302" s="39">
        <v>111710.944953371</v>
      </c>
      <c r="AH302" s="39">
        <v>14892.0264061011</v>
      </c>
      <c r="AI302" s="39">
        <v>106603.85268332899</v>
      </c>
      <c r="AJ302" s="39">
        <v>14007.459243879901</v>
      </c>
      <c r="AK302" s="39">
        <v>4402.7526000625103</v>
      </c>
      <c r="AL302" s="39">
        <v>825.67354078057599</v>
      </c>
      <c r="AM302" s="39">
        <v>114154.30104240699</v>
      </c>
      <c r="AN302" s="39">
        <v>15795.0149810124</v>
      </c>
      <c r="AO302" s="39">
        <v>16280.091279095799</v>
      </c>
      <c r="AP302" s="39">
        <v>41371.951554851999</v>
      </c>
      <c r="AQ302" s="39">
        <v>91.471245861612601</v>
      </c>
      <c r="AR302" s="39">
        <v>71.8527036404993</v>
      </c>
      <c r="AS302" s="39">
        <v>8411.9707600160491</v>
      </c>
      <c r="AT302" s="39">
        <v>2435.4961105760599</v>
      </c>
      <c r="AU302" s="39">
        <v>7964.8444865717202</v>
      </c>
      <c r="AV302" s="39">
        <v>2264.21930843575</v>
      </c>
      <c r="AW302" s="39">
        <v>380.997015920678</v>
      </c>
      <c r="AX302" s="39">
        <v>144.943392101679</v>
      </c>
      <c r="AY302" s="39">
        <v>8505.8352219574299</v>
      </c>
      <c r="AZ302" s="39">
        <v>2505.81923605154</v>
      </c>
      <c r="BA302" s="39">
        <v>2546.1067830646998</v>
      </c>
      <c r="BB302" s="39">
        <v>2937.5636502003299</v>
      </c>
    </row>
    <row r="303" spans="1:54">
      <c r="A303" s="38">
        <v>39933</v>
      </c>
      <c r="B303" s="39">
        <v>2483.9504198991899</v>
      </c>
      <c r="C303" s="39">
        <v>934.94917672811698</v>
      </c>
      <c r="D303" s="39">
        <v>2252.1361417132198</v>
      </c>
      <c r="E303" s="39">
        <v>878.417161193271</v>
      </c>
      <c r="F303" s="39">
        <v>208.40044656878601</v>
      </c>
      <c r="G303" s="39">
        <v>65.345668362706704</v>
      </c>
      <c r="H303" s="39">
        <v>121071.387837407</v>
      </c>
      <c r="I303" s="39">
        <v>17558.786069607198</v>
      </c>
      <c r="J303" s="39">
        <v>116200.410292755</v>
      </c>
      <c r="K303" s="39">
        <v>16553.726747685902</v>
      </c>
      <c r="L303" s="39">
        <v>4962.7561868254697</v>
      </c>
      <c r="M303" s="39">
        <v>961.68434071014201</v>
      </c>
      <c r="N303" s="39">
        <v>123531.073422089</v>
      </c>
      <c r="O303" s="39">
        <v>18492.899226502101</v>
      </c>
      <c r="P303" s="39">
        <v>19359.962147509701</v>
      </c>
      <c r="Q303" s="39">
        <v>32155.648204720499</v>
      </c>
      <c r="R303" s="39">
        <v>44233.649749378703</v>
      </c>
      <c r="S303" s="39">
        <v>115245.218618233</v>
      </c>
      <c r="T303" s="39">
        <v>16480.118475167699</v>
      </c>
      <c r="U303" s="39">
        <v>39843.685869468602</v>
      </c>
      <c r="V303" s="39">
        <v>5481.8226307737204</v>
      </c>
      <c r="W303" s="39">
        <v>71572.437898570293</v>
      </c>
      <c r="X303" s="39">
        <v>10353.237852325299</v>
      </c>
      <c r="Y303" s="39">
        <v>4078.3592862284199</v>
      </c>
      <c r="Z303" s="39">
        <v>679.372653460572</v>
      </c>
      <c r="AA303" s="39">
        <v>88623.035003394005</v>
      </c>
      <c r="AB303" s="39">
        <v>11483.795165240501</v>
      </c>
      <c r="AC303" s="39">
        <v>26823.569334184998</v>
      </c>
      <c r="AD303" s="39">
        <v>5036.0656994750498</v>
      </c>
      <c r="AE303" s="39">
        <v>2357.3053123652298</v>
      </c>
      <c r="AF303" s="39">
        <v>863.82100717134404</v>
      </c>
      <c r="AG303" s="39">
        <v>112496.10555776799</v>
      </c>
      <c r="AH303" s="39">
        <v>15073.204636754501</v>
      </c>
      <c r="AI303" s="39">
        <v>107925.22060077899</v>
      </c>
      <c r="AJ303" s="39">
        <v>14218.410826466699</v>
      </c>
      <c r="AK303" s="39">
        <v>4590.9224942373903</v>
      </c>
      <c r="AL303" s="39">
        <v>825.39297971765495</v>
      </c>
      <c r="AM303" s="39">
        <v>114865.405905778</v>
      </c>
      <c r="AN303" s="39">
        <v>15938.512367433699</v>
      </c>
      <c r="AO303" s="39">
        <v>16714.349955013899</v>
      </c>
      <c r="AP303" s="39">
        <v>41267.443982942401</v>
      </c>
      <c r="AQ303" s="39">
        <v>90.700777787887603</v>
      </c>
      <c r="AR303" s="39">
        <v>71.334094142755305</v>
      </c>
      <c r="AS303" s="39">
        <v>8545.5551503427705</v>
      </c>
      <c r="AT303" s="39">
        <v>2510.2811388237901</v>
      </c>
      <c r="AU303" s="39">
        <v>8169.3444851260201</v>
      </c>
      <c r="AV303" s="39">
        <v>2363.4633805303001</v>
      </c>
      <c r="AW303" s="39">
        <v>391.37498466971698</v>
      </c>
      <c r="AX303" s="39">
        <v>139.77331921207099</v>
      </c>
      <c r="AY303" s="39">
        <v>8637.6777315830695</v>
      </c>
      <c r="AZ303" s="39">
        <v>2581.20919916107</v>
      </c>
      <c r="BA303" s="39">
        <v>2618.08335663969</v>
      </c>
      <c r="BB303" s="39">
        <v>2965.6813961687099</v>
      </c>
    </row>
    <row r="304" spans="1:54">
      <c r="A304" s="38">
        <v>39964</v>
      </c>
      <c r="B304" s="39">
        <v>2414.1914049269899</v>
      </c>
      <c r="C304" s="39">
        <v>911.75796636852795</v>
      </c>
      <c r="D304" s="39">
        <v>2216.4497719599199</v>
      </c>
      <c r="E304" s="39">
        <v>858.30632508310396</v>
      </c>
      <c r="F304" s="39">
        <v>203.65476556069001</v>
      </c>
      <c r="G304" s="39">
        <v>62.309593759769797</v>
      </c>
      <c r="H304" s="39">
        <v>121967.05171261801</v>
      </c>
      <c r="I304" s="39">
        <v>17567.328428458699</v>
      </c>
      <c r="J304" s="39">
        <v>117127.536457444</v>
      </c>
      <c r="K304" s="39">
        <v>16580.837851684999</v>
      </c>
      <c r="L304" s="39">
        <v>4989.9228997595501</v>
      </c>
      <c r="M304" s="39">
        <v>945.46218759240901</v>
      </c>
      <c r="N304" s="39">
        <v>124402.502677428</v>
      </c>
      <c r="O304" s="39">
        <v>18486.8959823195</v>
      </c>
      <c r="P304" s="39">
        <v>18846.8521765</v>
      </c>
      <c r="Q304" s="39">
        <v>31963.570993801401</v>
      </c>
      <c r="R304" s="39">
        <v>44302.892173803397</v>
      </c>
      <c r="S304" s="39">
        <v>115373.966198485</v>
      </c>
      <c r="T304" s="39">
        <v>16367.870406100499</v>
      </c>
      <c r="U304" s="39">
        <v>39025.669822530901</v>
      </c>
      <c r="V304" s="39">
        <v>5412.6479836626204</v>
      </c>
      <c r="W304" s="39">
        <v>71577.680487065198</v>
      </c>
      <c r="X304" s="39">
        <v>10239.805259025499</v>
      </c>
      <c r="Y304" s="39">
        <v>4062.17240856634</v>
      </c>
      <c r="Z304" s="39">
        <v>655.46843708071106</v>
      </c>
      <c r="AA304" s="39">
        <v>88698.654862929805</v>
      </c>
      <c r="AB304" s="39">
        <v>11505.3346951234</v>
      </c>
      <c r="AC304" s="39">
        <v>26153.634121487601</v>
      </c>
      <c r="AD304" s="39">
        <v>4867.6257867770701</v>
      </c>
      <c r="AE304" s="39">
        <v>2332.0670056252002</v>
      </c>
      <c r="AF304" s="39">
        <v>843.73077258408705</v>
      </c>
      <c r="AG304" s="39">
        <v>113528.05348651001</v>
      </c>
      <c r="AH304" s="39">
        <v>15100.2796786322</v>
      </c>
      <c r="AI304" s="39">
        <v>108805.95607009799</v>
      </c>
      <c r="AJ304" s="39">
        <v>14265.969217017901</v>
      </c>
      <c r="AK304" s="39">
        <v>4580.2883019528299</v>
      </c>
      <c r="AL304" s="39">
        <v>806.65766158006397</v>
      </c>
      <c r="AM304" s="39">
        <v>115871.933901756</v>
      </c>
      <c r="AN304" s="39">
        <v>15925.7353698762</v>
      </c>
      <c r="AO304" s="39">
        <v>16322.764176290601</v>
      </c>
      <c r="AP304" s="39">
        <v>41254.956210450502</v>
      </c>
      <c r="AQ304" s="39">
        <v>87.833155793723606</v>
      </c>
      <c r="AR304" s="39">
        <v>68.658875003710506</v>
      </c>
      <c r="AS304" s="39">
        <v>8475.7699038820501</v>
      </c>
      <c r="AT304" s="39">
        <v>2460.4428322761601</v>
      </c>
      <c r="AU304" s="39">
        <v>8187.5947093094201</v>
      </c>
      <c r="AV304" s="39">
        <v>2327.28614606887</v>
      </c>
      <c r="AW304" s="39">
        <v>391.70725644784602</v>
      </c>
      <c r="AX304" s="39">
        <v>135.98954523759801</v>
      </c>
      <c r="AY304" s="39">
        <v>8563.5021779096605</v>
      </c>
      <c r="AZ304" s="39">
        <v>2527.5079559568799</v>
      </c>
      <c r="BA304" s="39">
        <v>2494.8124426214799</v>
      </c>
      <c r="BB304" s="39">
        <v>3020.6614402956802</v>
      </c>
    </row>
    <row r="305" spans="1:54">
      <c r="A305" s="38">
        <v>39994</v>
      </c>
      <c r="B305" s="39">
        <v>2471.0196314966602</v>
      </c>
      <c r="C305" s="39">
        <v>910.30883961049005</v>
      </c>
      <c r="D305" s="39">
        <v>2272.20789975138</v>
      </c>
      <c r="E305" s="39">
        <v>859.50785902697203</v>
      </c>
      <c r="F305" s="39">
        <v>199.709473067695</v>
      </c>
      <c r="G305" s="39">
        <v>60.707194168649501</v>
      </c>
      <c r="H305" s="39">
        <v>122915.191320431</v>
      </c>
      <c r="I305" s="39">
        <v>17718.6037146423</v>
      </c>
      <c r="J305" s="39">
        <v>117497.199448399</v>
      </c>
      <c r="K305" s="39">
        <v>16784.9013341684</v>
      </c>
      <c r="L305" s="39">
        <v>5008.1249162787699</v>
      </c>
      <c r="M305" s="39">
        <v>915.74637902318796</v>
      </c>
      <c r="N305" s="39">
        <v>125399.58810088701</v>
      </c>
      <c r="O305" s="39">
        <v>18618.7032159546</v>
      </c>
      <c r="P305" s="39">
        <v>18766.4955091708</v>
      </c>
      <c r="Q305" s="39">
        <v>32304.826812930402</v>
      </c>
      <c r="R305" s="39">
        <v>44601.586351775302</v>
      </c>
      <c r="S305" s="39">
        <v>116863.513450443</v>
      </c>
      <c r="T305" s="39">
        <v>16658.833137215101</v>
      </c>
      <c r="U305" s="39">
        <v>39820.255204164801</v>
      </c>
      <c r="V305" s="39">
        <v>5499.7286883246297</v>
      </c>
      <c r="W305" s="39">
        <v>73087.292447895306</v>
      </c>
      <c r="X305" s="39">
        <v>10497.963787701499</v>
      </c>
      <c r="Y305" s="39">
        <v>4078.68653210006</v>
      </c>
      <c r="Z305" s="39">
        <v>658.02645107010096</v>
      </c>
      <c r="AA305" s="39">
        <v>89360.134788496202</v>
      </c>
      <c r="AB305" s="39">
        <v>11539.241628936599</v>
      </c>
      <c r="AC305" s="39">
        <v>27172.3712552344</v>
      </c>
      <c r="AD305" s="39">
        <v>5017.1191388330499</v>
      </c>
      <c r="AE305" s="39">
        <v>2381.4944534219499</v>
      </c>
      <c r="AF305" s="39">
        <v>840.01974864365195</v>
      </c>
      <c r="AG305" s="39">
        <v>114008.018563017</v>
      </c>
      <c r="AH305" s="39">
        <v>15107.555043213</v>
      </c>
      <c r="AI305" s="39">
        <v>109093.26659220101</v>
      </c>
      <c r="AJ305" s="39">
        <v>14330.499033145999</v>
      </c>
      <c r="AK305" s="39">
        <v>4628.4772530398104</v>
      </c>
      <c r="AL305" s="39">
        <v>783.21454473891094</v>
      </c>
      <c r="AM305" s="39">
        <v>116402.832319405</v>
      </c>
      <c r="AN305" s="39">
        <v>15958.3573130515</v>
      </c>
      <c r="AO305" s="39">
        <v>16093.7772917603</v>
      </c>
      <c r="AP305" s="39">
        <v>41463.817476702199</v>
      </c>
      <c r="AQ305" s="39">
        <v>98.985694318751499</v>
      </c>
      <c r="AR305" s="39">
        <v>70.166431726379599</v>
      </c>
      <c r="AS305" s="39">
        <v>8807.7614022240796</v>
      </c>
      <c r="AT305" s="39">
        <v>2567.6077051147299</v>
      </c>
      <c r="AU305" s="39">
        <v>8385.4522177380404</v>
      </c>
      <c r="AV305" s="39">
        <v>2435.3398275079799</v>
      </c>
      <c r="AW305" s="39">
        <v>400.64286898384302</v>
      </c>
      <c r="AX305" s="39">
        <v>133.86261359688501</v>
      </c>
      <c r="AY305" s="39">
        <v>8905.7946602724296</v>
      </c>
      <c r="AZ305" s="39">
        <v>2638.0548258461999</v>
      </c>
      <c r="BA305" s="39">
        <v>2593.8615738277899</v>
      </c>
      <c r="BB305" s="39">
        <v>3109.6054950535399</v>
      </c>
    </row>
    <row r="306" spans="1:54">
      <c r="A306" s="38">
        <v>40025</v>
      </c>
      <c r="B306" s="39">
        <v>2473.6234886714201</v>
      </c>
      <c r="C306" s="39">
        <v>916.11778636225802</v>
      </c>
      <c r="D306" s="39">
        <v>2264.0028870091401</v>
      </c>
      <c r="E306" s="39">
        <v>855.66727771530805</v>
      </c>
      <c r="F306" s="39">
        <v>202.68178985057401</v>
      </c>
      <c r="G306" s="39">
        <v>60.0223681210161</v>
      </c>
      <c r="H306" s="39">
        <v>123663.058311007</v>
      </c>
      <c r="I306" s="39">
        <v>17730.063340544999</v>
      </c>
      <c r="J306" s="39">
        <v>118460.74834266699</v>
      </c>
      <c r="K306" s="39">
        <v>16850.858472153399</v>
      </c>
      <c r="L306" s="39">
        <v>5177.4245358018197</v>
      </c>
      <c r="M306" s="39">
        <v>945.98891650909695</v>
      </c>
      <c r="N306" s="39">
        <v>126120.44394798001</v>
      </c>
      <c r="O306" s="39">
        <v>18646.865420431601</v>
      </c>
      <c r="P306" s="39">
        <v>18963.912613107601</v>
      </c>
      <c r="Q306" s="39">
        <v>32648.463581403499</v>
      </c>
      <c r="R306" s="39">
        <v>44706.530037850702</v>
      </c>
      <c r="S306" s="39">
        <v>117177.280816496</v>
      </c>
      <c r="T306" s="39">
        <v>16775.5732897327</v>
      </c>
      <c r="U306" s="39">
        <v>40241.194920782596</v>
      </c>
      <c r="V306" s="39">
        <v>5549.0477072164304</v>
      </c>
      <c r="W306" s="39">
        <v>73493.869297797501</v>
      </c>
      <c r="X306" s="39">
        <v>10523.4859480163</v>
      </c>
      <c r="Y306" s="39">
        <v>4108.3041796239104</v>
      </c>
      <c r="Z306" s="39">
        <v>657.805779678612</v>
      </c>
      <c r="AA306" s="39">
        <v>90138.681130553407</v>
      </c>
      <c r="AB306" s="39">
        <v>11505.5703752932</v>
      </c>
      <c r="AC306" s="39">
        <v>27439.847188046999</v>
      </c>
      <c r="AD306" s="39">
        <v>5207.3823792168996</v>
      </c>
      <c r="AE306" s="39">
        <v>2365.5040637388302</v>
      </c>
      <c r="AF306" s="39">
        <v>845.74314623528903</v>
      </c>
      <c r="AG306" s="39">
        <v>114876.366698438</v>
      </c>
      <c r="AH306" s="39">
        <v>15165.6645470735</v>
      </c>
      <c r="AI306" s="39">
        <v>110089.37345922799</v>
      </c>
      <c r="AJ306" s="39">
        <v>14425.6347442346</v>
      </c>
      <c r="AK306" s="39">
        <v>4776.76798516091</v>
      </c>
      <c r="AL306" s="39">
        <v>812.14695252233696</v>
      </c>
      <c r="AM306" s="39">
        <v>117215.361829929</v>
      </c>
      <c r="AN306" s="39">
        <v>16013.5230340383</v>
      </c>
      <c r="AO306" s="39">
        <v>16293.820758158001</v>
      </c>
      <c r="AP306" s="39">
        <v>41596.303383899802</v>
      </c>
      <c r="AQ306" s="39">
        <v>95.938828955636396</v>
      </c>
      <c r="AR306" s="39">
        <v>70.2925405759472</v>
      </c>
      <c r="AS306" s="39">
        <v>8854.7760224584908</v>
      </c>
      <c r="AT306" s="39">
        <v>2581.38174379782</v>
      </c>
      <c r="AU306" s="39">
        <v>8474.7515656237701</v>
      </c>
      <c r="AV306" s="39">
        <v>2452.1061458007498</v>
      </c>
      <c r="AW306" s="39">
        <v>404.65263692057198</v>
      </c>
      <c r="AX306" s="39">
        <v>136.069495072633</v>
      </c>
      <c r="AY306" s="39">
        <v>8949.50354431503</v>
      </c>
      <c r="AZ306" s="39">
        <v>2651.9698404341002</v>
      </c>
      <c r="BA306" s="39">
        <v>2686.87631536762</v>
      </c>
      <c r="BB306" s="39">
        <v>3081.3426862780502</v>
      </c>
    </row>
    <row r="307" spans="1:54">
      <c r="A307" s="38">
        <v>40056</v>
      </c>
      <c r="B307" s="39">
        <v>2475.3660469258198</v>
      </c>
      <c r="C307" s="39">
        <v>924.57531064646298</v>
      </c>
      <c r="D307" s="39">
        <v>2259.3645600516802</v>
      </c>
      <c r="E307" s="39">
        <v>860.31787338593904</v>
      </c>
      <c r="F307" s="39">
        <v>206.32758397994201</v>
      </c>
      <c r="G307" s="39">
        <v>60.1074848254366</v>
      </c>
      <c r="H307" s="39">
        <v>124893.75642699</v>
      </c>
      <c r="I307" s="39">
        <v>18144.564369628901</v>
      </c>
      <c r="J307" s="39">
        <v>119503.401112112</v>
      </c>
      <c r="K307" s="39">
        <v>17224.369077849798</v>
      </c>
      <c r="L307" s="39">
        <v>5258.5244476143598</v>
      </c>
      <c r="M307" s="39">
        <v>958.43705089687398</v>
      </c>
      <c r="N307" s="39">
        <v>127365.197192661</v>
      </c>
      <c r="O307" s="39">
        <v>19059.148548290399</v>
      </c>
      <c r="P307" s="39">
        <v>18981.908295474201</v>
      </c>
      <c r="Q307" s="39">
        <v>32713.138260513999</v>
      </c>
      <c r="R307" s="39">
        <v>45182.954460145003</v>
      </c>
      <c r="S307" s="39">
        <v>117916.64458079101</v>
      </c>
      <c r="T307" s="39">
        <v>17008.703678248799</v>
      </c>
      <c r="U307" s="39">
        <v>40778.828210701897</v>
      </c>
      <c r="V307" s="39">
        <v>5648.6064025526803</v>
      </c>
      <c r="W307" s="39">
        <v>73968.494728711594</v>
      </c>
      <c r="X307" s="39">
        <v>10741.571880408201</v>
      </c>
      <c r="Y307" s="39">
        <v>4080.9160877904401</v>
      </c>
      <c r="Z307" s="39">
        <v>655.75525080279704</v>
      </c>
      <c r="AA307" s="39">
        <v>89984.706459519002</v>
      </c>
      <c r="AB307" s="39">
        <v>11587.7394359478</v>
      </c>
      <c r="AC307" s="39">
        <v>28283.942481794998</v>
      </c>
      <c r="AD307" s="39">
        <v>5427.7331153944397</v>
      </c>
      <c r="AE307" s="39">
        <v>2375.6091728674401</v>
      </c>
      <c r="AF307" s="39">
        <v>852.85487180143002</v>
      </c>
      <c r="AG307" s="39">
        <v>115792.990862112</v>
      </c>
      <c r="AH307" s="39">
        <v>15524.4045327696</v>
      </c>
      <c r="AI307" s="39">
        <v>111008.10715649099</v>
      </c>
      <c r="AJ307" s="39">
        <v>14660.8489086801</v>
      </c>
      <c r="AK307" s="39">
        <v>4876.41923179271</v>
      </c>
      <c r="AL307" s="39">
        <v>819.09327329949599</v>
      </c>
      <c r="AM307" s="39">
        <v>118173.947640978</v>
      </c>
      <c r="AN307" s="39">
        <v>16379.6428858607</v>
      </c>
      <c r="AO307" s="39">
        <v>16348.917851841499</v>
      </c>
      <c r="AP307" s="39">
        <v>41994.687384503501</v>
      </c>
      <c r="AQ307" s="39">
        <v>95.202876442815395</v>
      </c>
      <c r="AR307" s="39">
        <v>71.445299316938403</v>
      </c>
      <c r="AS307" s="39">
        <v>9046.2950693049206</v>
      </c>
      <c r="AT307" s="39">
        <v>2642.9769313993702</v>
      </c>
      <c r="AU307" s="39">
        <v>8606.8160022314696</v>
      </c>
      <c r="AV307" s="39">
        <v>2499.0722888739601</v>
      </c>
      <c r="AW307" s="39">
        <v>414.65456625154002</v>
      </c>
      <c r="AX307" s="39">
        <v>138.08907387507401</v>
      </c>
      <c r="AY307" s="39">
        <v>9141.6071487566205</v>
      </c>
      <c r="AZ307" s="39">
        <v>2714.5661038222502</v>
      </c>
      <c r="BA307" s="39">
        <v>2652.72146672912</v>
      </c>
      <c r="BB307" s="39">
        <v>3171.5824792946501</v>
      </c>
    </row>
    <row r="308" spans="1:54">
      <c r="A308" s="38">
        <v>40086</v>
      </c>
      <c r="B308" s="39">
        <v>2437.9918404784598</v>
      </c>
      <c r="C308" s="39">
        <v>941.86674646940503</v>
      </c>
      <c r="D308" s="39">
        <v>2240.0310492936201</v>
      </c>
      <c r="E308" s="39">
        <v>874.54408703174499</v>
      </c>
      <c r="F308" s="39">
        <v>201.121132275435</v>
      </c>
      <c r="G308" s="39">
        <v>57.457629275392101</v>
      </c>
      <c r="H308" s="39">
        <v>125481.076602734</v>
      </c>
      <c r="I308" s="39">
        <v>18087.705329195898</v>
      </c>
      <c r="J308" s="39">
        <v>120300.604729742</v>
      </c>
      <c r="K308" s="39">
        <v>17168.568233746701</v>
      </c>
      <c r="L308" s="39">
        <v>5358.75802825958</v>
      </c>
      <c r="M308" s="39">
        <v>960.25919161239801</v>
      </c>
      <c r="N308" s="39">
        <v>127933.50917218599</v>
      </c>
      <c r="O308" s="39">
        <v>19047.204242613501</v>
      </c>
      <c r="P308" s="39">
        <v>19358.4932368345</v>
      </c>
      <c r="Q308" s="39">
        <v>32866.098531918098</v>
      </c>
      <c r="R308" s="39">
        <v>45429.009515029698</v>
      </c>
      <c r="S308" s="39">
        <v>118159.42214166099</v>
      </c>
      <c r="T308" s="39">
        <v>17008.104906554599</v>
      </c>
      <c r="U308" s="39">
        <v>41021.249399364002</v>
      </c>
      <c r="V308" s="39">
        <v>5628.4025838708703</v>
      </c>
      <c r="W308" s="39">
        <v>73760.490227422895</v>
      </c>
      <c r="X308" s="39">
        <v>10659.193897041199</v>
      </c>
      <c r="Y308" s="39">
        <v>4112.4003437229703</v>
      </c>
      <c r="Z308" s="39">
        <v>661.21177804090098</v>
      </c>
      <c r="AA308" s="39">
        <v>90305.607224531093</v>
      </c>
      <c r="AB308" s="39">
        <v>11747.383535220401</v>
      </c>
      <c r="AC308" s="39">
        <v>27724.980691303001</v>
      </c>
      <c r="AD308" s="39">
        <v>5256.8764832503903</v>
      </c>
      <c r="AE308" s="39">
        <v>2345.4743205812802</v>
      </c>
      <c r="AF308" s="39">
        <v>872.65868579096605</v>
      </c>
      <c r="AG308" s="39">
        <v>116351.78934500201</v>
      </c>
      <c r="AH308" s="39">
        <v>15451.0490404626</v>
      </c>
      <c r="AI308" s="39">
        <v>111577.857922191</v>
      </c>
      <c r="AJ308" s="39">
        <v>14652.628226606699</v>
      </c>
      <c r="AK308" s="39">
        <v>4947.8338633282801</v>
      </c>
      <c r="AL308" s="39">
        <v>822.82016535437504</v>
      </c>
      <c r="AM308" s="39">
        <v>118722.96262086699</v>
      </c>
      <c r="AN308" s="39">
        <v>16335.916663440301</v>
      </c>
      <c r="AO308" s="39">
        <v>16566.190918108699</v>
      </c>
      <c r="AP308" s="39">
        <v>42374.317815081398</v>
      </c>
      <c r="AQ308" s="39">
        <v>94.900973253280796</v>
      </c>
      <c r="AR308" s="39">
        <v>69.316984278574395</v>
      </c>
      <c r="AS308" s="39">
        <v>9148.4453494717</v>
      </c>
      <c r="AT308" s="39">
        <v>2642.81953810904</v>
      </c>
      <c r="AU308" s="39">
        <v>8732.7258407733207</v>
      </c>
      <c r="AV308" s="39">
        <v>2510.3594411471199</v>
      </c>
      <c r="AW308" s="39">
        <v>428.07818138060998</v>
      </c>
      <c r="AX308" s="39">
        <v>140.10473068153399</v>
      </c>
      <c r="AY308" s="39">
        <v>9243.7704368755894</v>
      </c>
      <c r="AZ308" s="39">
        <v>2712.4016425731802</v>
      </c>
      <c r="BA308" s="39">
        <v>2842.0865450422002</v>
      </c>
      <c r="BB308" s="39">
        <v>3088.6168841256699</v>
      </c>
    </row>
    <row r="309" spans="1:54">
      <c r="A309" s="38">
        <v>40117</v>
      </c>
      <c r="B309" s="39">
        <v>2423.0029602460399</v>
      </c>
      <c r="C309" s="39">
        <v>964.95156953837795</v>
      </c>
      <c r="D309" s="39">
        <v>2222.0507976468498</v>
      </c>
      <c r="E309" s="39">
        <v>902.93927588922395</v>
      </c>
      <c r="F309" s="39">
        <v>202.35222643221701</v>
      </c>
      <c r="G309" s="39">
        <v>57.754084133696502</v>
      </c>
      <c r="H309" s="39">
        <v>125913.147264325</v>
      </c>
      <c r="I309" s="39">
        <v>18231.041326185099</v>
      </c>
      <c r="J309" s="39">
        <v>121017.60023497</v>
      </c>
      <c r="K309" s="39">
        <v>17283.755089945898</v>
      </c>
      <c r="L309" s="39">
        <v>5485.31993199709</v>
      </c>
      <c r="M309" s="39">
        <v>975.58567778636098</v>
      </c>
      <c r="N309" s="39">
        <v>128333.800929246</v>
      </c>
      <c r="O309" s="39">
        <v>19200.682984250801</v>
      </c>
      <c r="P309" s="39">
        <v>19455.7661460446</v>
      </c>
      <c r="Q309" s="39">
        <v>33048.131665457702</v>
      </c>
      <c r="R309" s="39">
        <v>45562.931120158297</v>
      </c>
      <c r="S309" s="39">
        <v>118949.39937168401</v>
      </c>
      <c r="T309" s="39">
        <v>17054.743993861401</v>
      </c>
      <c r="U309" s="39">
        <v>40774.7387201038</v>
      </c>
      <c r="V309" s="39">
        <v>5692.3892834113303</v>
      </c>
      <c r="W309" s="39">
        <v>74420.505158654603</v>
      </c>
      <c r="X309" s="39">
        <v>10682.7541750338</v>
      </c>
      <c r="Y309" s="39">
        <v>4147.4588589801897</v>
      </c>
      <c r="Z309" s="39">
        <v>653.07190795264705</v>
      </c>
      <c r="AA309" s="39">
        <v>90683.302373961007</v>
      </c>
      <c r="AB309" s="39">
        <v>11854.782402606101</v>
      </c>
      <c r="AC309" s="39">
        <v>27535.3076696516</v>
      </c>
      <c r="AD309" s="39">
        <v>5202.0269579902797</v>
      </c>
      <c r="AE309" s="39">
        <v>2332.4286649386299</v>
      </c>
      <c r="AF309" s="39">
        <v>895.53704410650403</v>
      </c>
      <c r="AG309" s="39">
        <v>116685.143167024</v>
      </c>
      <c r="AH309" s="39">
        <v>15502.2927674645</v>
      </c>
      <c r="AI309" s="39">
        <v>111937.289101478</v>
      </c>
      <c r="AJ309" s="39">
        <v>14715.446614934899</v>
      </c>
      <c r="AK309" s="39">
        <v>5064.6174758527304</v>
      </c>
      <c r="AL309" s="39">
        <v>836.37055799567202</v>
      </c>
      <c r="AM309" s="39">
        <v>118993.402027027</v>
      </c>
      <c r="AN309" s="39">
        <v>16413.343013469501</v>
      </c>
      <c r="AO309" s="39">
        <v>16718.8416965135</v>
      </c>
      <c r="AP309" s="39">
        <v>42345.794299402201</v>
      </c>
      <c r="AQ309" s="39">
        <v>94.389043855213203</v>
      </c>
      <c r="AR309" s="39">
        <v>68.884874738635503</v>
      </c>
      <c r="AS309" s="39">
        <v>9265.3093882432804</v>
      </c>
      <c r="AT309" s="39">
        <v>2708.3236651052698</v>
      </c>
      <c r="AU309" s="39">
        <v>8813.3507182723006</v>
      </c>
      <c r="AV309" s="39">
        <v>2569.11457178829</v>
      </c>
      <c r="AW309" s="39">
        <v>434.53821706892302</v>
      </c>
      <c r="AX309" s="39">
        <v>138.56958072927301</v>
      </c>
      <c r="AY309" s="39">
        <v>9360.2635141038099</v>
      </c>
      <c r="AZ309" s="39">
        <v>2778.2653360437698</v>
      </c>
      <c r="BA309" s="39">
        <v>2733.7559323988298</v>
      </c>
      <c r="BB309" s="39">
        <v>3187.4818662037501</v>
      </c>
    </row>
    <row r="310" spans="1:54">
      <c r="A310" s="38">
        <v>40147</v>
      </c>
      <c r="B310" s="39">
        <v>2384.5732125025802</v>
      </c>
      <c r="C310" s="39">
        <v>945.46821682279403</v>
      </c>
      <c r="D310" s="39">
        <v>2189.6464877440199</v>
      </c>
      <c r="E310" s="39">
        <v>889.24843146142302</v>
      </c>
      <c r="F310" s="39">
        <v>204.13014568845199</v>
      </c>
      <c r="G310" s="39">
        <v>56.477501901868798</v>
      </c>
      <c r="H310" s="39">
        <v>127090.979492211</v>
      </c>
      <c r="I310" s="39">
        <v>18539.1655086992</v>
      </c>
      <c r="J310" s="39">
        <v>121267.790460793</v>
      </c>
      <c r="K310" s="39">
        <v>17484.5599540322</v>
      </c>
      <c r="L310" s="39">
        <v>5511.5675992257402</v>
      </c>
      <c r="M310" s="39">
        <v>983.41684911038999</v>
      </c>
      <c r="N310" s="39">
        <v>129473.518165778</v>
      </c>
      <c r="O310" s="39">
        <v>19473.605884809502</v>
      </c>
      <c r="P310" s="39">
        <v>19491.990793835699</v>
      </c>
      <c r="Q310" s="39">
        <v>33298.256298025801</v>
      </c>
      <c r="R310" s="39">
        <v>45891.813803542696</v>
      </c>
      <c r="S310" s="39">
        <v>121429.85550222499</v>
      </c>
      <c r="T310" s="39">
        <v>17226.3004358377</v>
      </c>
      <c r="U310" s="39">
        <v>41401.420153641797</v>
      </c>
      <c r="V310" s="39">
        <v>5830.2967582773099</v>
      </c>
      <c r="W310" s="39">
        <v>75244.063054604703</v>
      </c>
      <c r="X310" s="39">
        <v>10783.7786274134</v>
      </c>
      <c r="Y310" s="39">
        <v>4191.0323279732902</v>
      </c>
      <c r="Z310" s="39">
        <v>667.28185517896395</v>
      </c>
      <c r="AA310" s="39">
        <v>94753.498099812103</v>
      </c>
      <c r="AB310" s="39">
        <v>12083.0899250412</v>
      </c>
      <c r="AC310" s="39">
        <v>26587.754476293601</v>
      </c>
      <c r="AD310" s="39">
        <v>5094.7970446156496</v>
      </c>
      <c r="AE310" s="39">
        <v>2299.0766102675898</v>
      </c>
      <c r="AF310" s="39">
        <v>877.522477700688</v>
      </c>
      <c r="AG310" s="39">
        <v>117671.488939979</v>
      </c>
      <c r="AH310" s="39">
        <v>15778.688948552101</v>
      </c>
      <c r="AI310" s="39">
        <v>112497.44753678401</v>
      </c>
      <c r="AJ310" s="39">
        <v>14871.574563690499</v>
      </c>
      <c r="AK310" s="39">
        <v>5023.0401826717498</v>
      </c>
      <c r="AL310" s="39">
        <v>847.404628560275</v>
      </c>
      <c r="AM310" s="39">
        <v>119967.69738661101</v>
      </c>
      <c r="AN310" s="39">
        <v>16639.271988728098</v>
      </c>
      <c r="AO310" s="39">
        <v>16737.6024639934</v>
      </c>
      <c r="AP310" s="39">
        <v>42667.490647362603</v>
      </c>
      <c r="AQ310" s="39">
        <v>93.818770129539899</v>
      </c>
      <c r="AR310" s="39">
        <v>68.205026460099504</v>
      </c>
      <c r="AS310" s="39">
        <v>9404.9742368656898</v>
      </c>
      <c r="AT310" s="39">
        <v>2753.8694257131201</v>
      </c>
      <c r="AU310" s="39">
        <v>8915.9602023335192</v>
      </c>
      <c r="AV310" s="39">
        <v>2609.7331918896002</v>
      </c>
      <c r="AW310" s="39">
        <v>443.85860932435003</v>
      </c>
      <c r="AX310" s="39">
        <v>141.265530767977</v>
      </c>
      <c r="AY310" s="39">
        <v>9499.0028846949608</v>
      </c>
      <c r="AZ310" s="39">
        <v>2823.33603141598</v>
      </c>
      <c r="BA310" s="39">
        <v>2783.54672532423</v>
      </c>
      <c r="BB310" s="39">
        <v>3255.4427822498201</v>
      </c>
    </row>
    <row r="311" spans="1:54">
      <c r="A311" s="38">
        <v>40178</v>
      </c>
      <c r="B311" s="39">
        <v>2398.52854439256</v>
      </c>
      <c r="C311" s="39">
        <v>952.89460278064098</v>
      </c>
      <c r="D311" s="39">
        <v>2196.5499431273201</v>
      </c>
      <c r="E311" s="39">
        <v>891.75220203880099</v>
      </c>
      <c r="F311" s="39">
        <v>204.91597397764201</v>
      </c>
      <c r="G311" s="39">
        <v>57.348726575655</v>
      </c>
      <c r="H311" s="39">
        <v>127340.526826566</v>
      </c>
      <c r="I311" s="39">
        <v>18665.628387746401</v>
      </c>
      <c r="J311" s="39">
        <v>123095.77043821399</v>
      </c>
      <c r="K311" s="39">
        <v>17853.131409336998</v>
      </c>
      <c r="L311" s="39">
        <v>5528.8035345280496</v>
      </c>
      <c r="M311" s="39">
        <v>985.29502051889597</v>
      </c>
      <c r="N311" s="39">
        <v>129767.70654206999</v>
      </c>
      <c r="O311" s="39">
        <v>19611.357234035499</v>
      </c>
      <c r="P311" s="39">
        <v>19728.547297314599</v>
      </c>
      <c r="Q311" s="39">
        <v>33460.925030050603</v>
      </c>
      <c r="R311" s="39">
        <v>46245.0340234916</v>
      </c>
      <c r="S311" s="39">
        <v>120436.100442726</v>
      </c>
      <c r="T311" s="39">
        <v>17392.0251248612</v>
      </c>
      <c r="U311" s="39">
        <v>41195.879650614101</v>
      </c>
      <c r="V311" s="39">
        <v>5924.1013979683803</v>
      </c>
      <c r="W311" s="39">
        <v>75550.363775819205</v>
      </c>
      <c r="X311" s="39">
        <v>10855.826105129399</v>
      </c>
      <c r="Y311" s="39">
        <v>4208.8808702572496</v>
      </c>
      <c r="Z311" s="39">
        <v>674.51132423176705</v>
      </c>
      <c r="AA311" s="39">
        <v>94481.135131982403</v>
      </c>
      <c r="AB311" s="39">
        <v>12464.3237219821</v>
      </c>
      <c r="AC311" s="39">
        <v>26604.382316937801</v>
      </c>
      <c r="AD311" s="39">
        <v>5146.4452797724698</v>
      </c>
      <c r="AE311" s="39">
        <v>2307.3021198449401</v>
      </c>
      <c r="AF311" s="39">
        <v>885.02847237900301</v>
      </c>
      <c r="AG311" s="39">
        <v>117914.932173316</v>
      </c>
      <c r="AH311" s="39">
        <v>15819.4603803544</v>
      </c>
      <c r="AI311" s="39">
        <v>113718.739976308</v>
      </c>
      <c r="AJ311" s="39">
        <v>15108.126110691799</v>
      </c>
      <c r="AK311" s="39">
        <v>5081.3930997350199</v>
      </c>
      <c r="AL311" s="39">
        <v>842.830107664406</v>
      </c>
      <c r="AM311" s="39">
        <v>120234.34114390099</v>
      </c>
      <c r="AN311" s="39">
        <v>16695.481242661601</v>
      </c>
      <c r="AO311" s="39">
        <v>16807.508999514699</v>
      </c>
      <c r="AP311" s="39">
        <v>43038.605010148</v>
      </c>
      <c r="AQ311" s="39">
        <v>91.606033189504799</v>
      </c>
      <c r="AR311" s="39">
        <v>67.760698470176607</v>
      </c>
      <c r="AS311" s="39">
        <v>9551.8231547470805</v>
      </c>
      <c r="AT311" s="39">
        <v>2859.5589266254501</v>
      </c>
      <c r="AU311" s="39">
        <v>9202.3127729988792</v>
      </c>
      <c r="AV311" s="39">
        <v>2730.5565678924199</v>
      </c>
      <c r="AW311" s="39">
        <v>451.34992818180598</v>
      </c>
      <c r="AX311" s="39">
        <v>140.888059586834</v>
      </c>
      <c r="AY311" s="39">
        <v>9644.4910675495103</v>
      </c>
      <c r="AZ311" s="39">
        <v>2929.1485996551801</v>
      </c>
      <c r="BA311" s="39">
        <v>2929.9969517261602</v>
      </c>
      <c r="BB311" s="39">
        <v>3281.6962940988601</v>
      </c>
    </row>
    <row r="312" spans="1:54">
      <c r="A312" s="38">
        <v>40209</v>
      </c>
      <c r="B312" s="39">
        <v>2387.0134672244499</v>
      </c>
      <c r="C312" s="39">
        <v>952.84184035366002</v>
      </c>
      <c r="D312" s="39">
        <v>2201.68389029435</v>
      </c>
      <c r="E312" s="39">
        <v>903.54498908738606</v>
      </c>
      <c r="F312" s="39">
        <v>207.58399919425199</v>
      </c>
      <c r="G312" s="39">
        <v>57.582149618398397</v>
      </c>
      <c r="H312" s="39">
        <v>127761.39680440399</v>
      </c>
      <c r="I312" s="39">
        <v>18715.9244804999</v>
      </c>
      <c r="J312" s="39">
        <v>122143.449279693</v>
      </c>
      <c r="K312" s="39">
        <v>17673.791766439499</v>
      </c>
      <c r="L312" s="39">
        <v>5671.6959670154101</v>
      </c>
      <c r="M312" s="39">
        <v>997.89704874413303</v>
      </c>
      <c r="N312" s="39">
        <v>130146.12380923099</v>
      </c>
      <c r="O312" s="39">
        <v>19671.334528522599</v>
      </c>
      <c r="P312" s="39">
        <v>19941.1949826171</v>
      </c>
      <c r="Q312" s="39">
        <v>33854.428595331803</v>
      </c>
      <c r="R312" s="39">
        <v>46624.264886932098</v>
      </c>
      <c r="S312" s="39">
        <v>120550.93483470799</v>
      </c>
      <c r="T312" s="39">
        <v>17309.383741332698</v>
      </c>
      <c r="U312" s="39">
        <v>39540.163201136798</v>
      </c>
      <c r="V312" s="39">
        <v>5696.1554897600699</v>
      </c>
      <c r="W312" s="39">
        <v>75939.471070769199</v>
      </c>
      <c r="X312" s="39">
        <v>10940.8772731797</v>
      </c>
      <c r="Y312" s="39">
        <v>4183.0998358591796</v>
      </c>
      <c r="Z312" s="39">
        <v>668.597065971029</v>
      </c>
      <c r="AA312" s="39">
        <v>93067.996143704906</v>
      </c>
      <c r="AB312" s="39">
        <v>12070.9755465899</v>
      </c>
      <c r="AC312" s="39">
        <v>27332.348524494199</v>
      </c>
      <c r="AD312" s="39">
        <v>5275.11251149295</v>
      </c>
      <c r="AE312" s="39">
        <v>2317.9428095868502</v>
      </c>
      <c r="AF312" s="39">
        <v>885.299933095283</v>
      </c>
      <c r="AG312" s="39">
        <v>118328.88803926999</v>
      </c>
      <c r="AH312" s="39">
        <v>15869.2938291429</v>
      </c>
      <c r="AI312" s="39">
        <v>113123.401500172</v>
      </c>
      <c r="AJ312" s="39">
        <v>14972.232386134399</v>
      </c>
      <c r="AK312" s="39">
        <v>5167.4216174838702</v>
      </c>
      <c r="AL312" s="39">
        <v>850.42141822076701</v>
      </c>
      <c r="AM312" s="39">
        <v>120631.080773473</v>
      </c>
      <c r="AN312" s="39">
        <v>16741.1232996375</v>
      </c>
      <c r="AO312" s="39">
        <v>17044.4488281339</v>
      </c>
      <c r="AP312" s="39">
        <v>43308.030656346898</v>
      </c>
      <c r="AQ312" s="39">
        <v>91.203485131087305</v>
      </c>
      <c r="AR312" s="39">
        <v>66.913971870213103</v>
      </c>
      <c r="AS312" s="39">
        <v>9641.1990608328397</v>
      </c>
      <c r="AT312" s="39">
        <v>2844.5284920785898</v>
      </c>
      <c r="AU312" s="39">
        <v>9137.9396373392392</v>
      </c>
      <c r="AV312" s="39">
        <v>2699.7578532080001</v>
      </c>
      <c r="AW312" s="39">
        <v>460.44902599325098</v>
      </c>
      <c r="AX312" s="39">
        <v>144.430763572671</v>
      </c>
      <c r="AY312" s="39">
        <v>9728.8006418903497</v>
      </c>
      <c r="AZ312" s="39">
        <v>2910.2351329068701</v>
      </c>
      <c r="BA312" s="39">
        <v>2923.2793109802601</v>
      </c>
      <c r="BB312" s="39">
        <v>3342.4707752092099</v>
      </c>
    </row>
    <row r="313" spans="1:54">
      <c r="A313" s="38">
        <v>40237</v>
      </c>
      <c r="B313" s="39">
        <v>2375.7618156549502</v>
      </c>
      <c r="C313" s="39">
        <v>957.64810060111495</v>
      </c>
      <c r="D313" s="39">
        <v>2170.1295362497099</v>
      </c>
      <c r="E313" s="39">
        <v>893.40537768154604</v>
      </c>
      <c r="F313" s="39">
        <v>208.861125511663</v>
      </c>
      <c r="G313" s="39">
        <v>57.390133918156401</v>
      </c>
      <c r="H313" s="39">
        <v>127602.613042118</v>
      </c>
      <c r="I313" s="39">
        <v>18487.9645951899</v>
      </c>
      <c r="J313" s="39">
        <v>121499.02508002501</v>
      </c>
      <c r="K313" s="39">
        <v>17426.991353888901</v>
      </c>
      <c r="L313" s="39">
        <v>5619.6825652561502</v>
      </c>
      <c r="M313" s="39">
        <v>993.96002716070802</v>
      </c>
      <c r="N313" s="39">
        <v>129929.094133925</v>
      </c>
      <c r="O313" s="39">
        <v>19446.353270411699</v>
      </c>
      <c r="P313" s="39">
        <v>19880.383242612101</v>
      </c>
      <c r="Q313" s="39">
        <v>33689.165591462101</v>
      </c>
      <c r="R313" s="39">
        <v>46702.354419762902</v>
      </c>
      <c r="S313" s="39">
        <v>120501.608938508</v>
      </c>
      <c r="T313" s="39">
        <v>17138.223893654202</v>
      </c>
      <c r="U313" s="39">
        <v>39028.523707632201</v>
      </c>
      <c r="V313" s="39">
        <v>5596.0873462423797</v>
      </c>
      <c r="W313" s="39">
        <v>76583.177218497804</v>
      </c>
      <c r="X313" s="39">
        <v>10906.7798399492</v>
      </c>
      <c r="Y313" s="39">
        <v>4210.6347678935299</v>
      </c>
      <c r="Z313" s="39">
        <v>671.78178763337201</v>
      </c>
      <c r="AA313" s="39">
        <v>93289.723956621994</v>
      </c>
      <c r="AB313" s="39">
        <v>11821.5882254482</v>
      </c>
      <c r="AC313" s="39">
        <v>27344.660756077701</v>
      </c>
      <c r="AD313" s="39">
        <v>5210.2642985359998</v>
      </c>
      <c r="AE313" s="39">
        <v>2284.3309340055798</v>
      </c>
      <c r="AF313" s="39">
        <v>891.52965567427202</v>
      </c>
      <c r="AG313" s="39">
        <v>117808.269520396</v>
      </c>
      <c r="AH313" s="39">
        <v>15621.0524375274</v>
      </c>
      <c r="AI313" s="39">
        <v>112303.186385248</v>
      </c>
      <c r="AJ313" s="39">
        <v>14716.845075102499</v>
      </c>
      <c r="AK313" s="39">
        <v>5144.8858625972098</v>
      </c>
      <c r="AL313" s="39">
        <v>850.17303062177405</v>
      </c>
      <c r="AM313" s="39">
        <v>120057.754333433</v>
      </c>
      <c r="AN313" s="39">
        <v>16511.315874029999</v>
      </c>
      <c r="AO313" s="39">
        <v>16888.6577994033</v>
      </c>
      <c r="AP313" s="39">
        <v>43406.920565766799</v>
      </c>
      <c r="AQ313" s="39">
        <v>91.818427198346498</v>
      </c>
      <c r="AR313" s="39">
        <v>67.676114277295</v>
      </c>
      <c r="AS313" s="39">
        <v>9639.12499665818</v>
      </c>
      <c r="AT313" s="39">
        <v>2857.95290341295</v>
      </c>
      <c r="AU313" s="39">
        <v>9134.7110405686108</v>
      </c>
      <c r="AV313" s="39">
        <v>2727.58260301665</v>
      </c>
      <c r="AW313" s="39">
        <v>457.96389931812303</v>
      </c>
      <c r="AX313" s="39">
        <v>143.64800002572201</v>
      </c>
      <c r="AY313" s="39">
        <v>9731.03081895779</v>
      </c>
      <c r="AZ313" s="39">
        <v>2925.8077489597299</v>
      </c>
      <c r="BA313" s="39">
        <v>2993.7849143159501</v>
      </c>
      <c r="BB313" s="39">
        <v>3314.2622301935198</v>
      </c>
    </row>
    <row r="314" spans="1:54">
      <c r="A314" s="38">
        <v>40268</v>
      </c>
      <c r="B314" s="39">
        <v>2394.23729017191</v>
      </c>
      <c r="C314" s="39">
        <v>944.65770745297505</v>
      </c>
      <c r="D314" s="39">
        <v>2169.8649459031099</v>
      </c>
      <c r="E314" s="39">
        <v>891.93150473585297</v>
      </c>
      <c r="F314" s="39">
        <v>207.69030158469801</v>
      </c>
      <c r="G314" s="39">
        <v>56.555620755082401</v>
      </c>
      <c r="H314" s="39">
        <v>129788.91677997699</v>
      </c>
      <c r="I314" s="39">
        <v>18908.6813630289</v>
      </c>
      <c r="J314" s="39">
        <v>123400.759753918</v>
      </c>
      <c r="K314" s="39">
        <v>17813.324758946899</v>
      </c>
      <c r="L314" s="39">
        <v>5711.9835134279501</v>
      </c>
      <c r="M314" s="39">
        <v>1006.82181521214</v>
      </c>
      <c r="N314" s="39">
        <v>132191.79218519499</v>
      </c>
      <c r="O314" s="39">
        <v>19865.195983239399</v>
      </c>
      <c r="P314" s="39">
        <v>20060.446280119599</v>
      </c>
      <c r="Q314" s="39">
        <v>34262.446265292303</v>
      </c>
      <c r="R314" s="39">
        <v>47050.754031244498</v>
      </c>
      <c r="S314" s="39">
        <v>121435.939423309</v>
      </c>
      <c r="T314" s="39">
        <v>17497.766741031701</v>
      </c>
      <c r="U314" s="39">
        <v>40748.338979042397</v>
      </c>
      <c r="V314" s="39">
        <v>5760.1457995644596</v>
      </c>
      <c r="W314" s="39">
        <v>75908.429374448795</v>
      </c>
      <c r="X314" s="39">
        <v>11021.9334147345</v>
      </c>
      <c r="Y314" s="39">
        <v>4201.2788508561098</v>
      </c>
      <c r="Z314" s="39">
        <v>679.53751982265203</v>
      </c>
      <c r="AA314" s="39">
        <v>94489.9088208545</v>
      </c>
      <c r="AB314" s="39">
        <v>12532.8882030109</v>
      </c>
      <c r="AC314" s="39">
        <v>26720.360274916198</v>
      </c>
      <c r="AD314" s="39">
        <v>4841.9489113435202</v>
      </c>
      <c r="AE314" s="39">
        <v>2278.6502257177999</v>
      </c>
      <c r="AF314" s="39">
        <v>875.34135282585203</v>
      </c>
      <c r="AG314" s="39">
        <v>119768.036313287</v>
      </c>
      <c r="AH314" s="39">
        <v>15956.2358998862</v>
      </c>
      <c r="AI314" s="39">
        <v>114397.26157471001</v>
      </c>
      <c r="AJ314" s="39">
        <v>15092.1134780307</v>
      </c>
      <c r="AK314" s="39">
        <v>5240.5743169264597</v>
      </c>
      <c r="AL314" s="39">
        <v>856.414088540085</v>
      </c>
      <c r="AM314" s="39">
        <v>122083.707621119</v>
      </c>
      <c r="AN314" s="39">
        <v>16856.988242973599</v>
      </c>
      <c r="AO314" s="39">
        <v>17063.714515070002</v>
      </c>
      <c r="AP314" s="39">
        <v>43762.733327088397</v>
      </c>
      <c r="AQ314" s="39">
        <v>96.7985056083768</v>
      </c>
      <c r="AR314" s="39">
        <v>68.940970899856595</v>
      </c>
      <c r="AS314" s="39">
        <v>10035.260628915299</v>
      </c>
      <c r="AT314" s="39">
        <v>2938.17700137669</v>
      </c>
      <c r="AU314" s="39">
        <v>9387.7142409234002</v>
      </c>
      <c r="AV314" s="39">
        <v>2755.9375691216201</v>
      </c>
      <c r="AW314" s="39">
        <v>481.15665263935699</v>
      </c>
      <c r="AX314" s="39">
        <v>148.79185183309201</v>
      </c>
      <c r="AY314" s="39">
        <v>10134.2544755702</v>
      </c>
      <c r="AZ314" s="39">
        <v>3005.5441328428501</v>
      </c>
      <c r="BA314" s="39">
        <v>2968.3473314907501</v>
      </c>
      <c r="BB314" s="39">
        <v>3305.1050435744601</v>
      </c>
    </row>
    <row r="315" spans="1:54">
      <c r="A315" s="38">
        <v>40298</v>
      </c>
      <c r="B315" s="39">
        <v>2283.3111017872502</v>
      </c>
      <c r="C315" s="39">
        <v>903.61227205709804</v>
      </c>
      <c r="D315" s="39">
        <v>2078.4671166263101</v>
      </c>
      <c r="E315" s="39">
        <v>850.45566700797895</v>
      </c>
      <c r="F315" s="39">
        <v>202.959378596812</v>
      </c>
      <c r="G315" s="39">
        <v>55.216301530149998</v>
      </c>
      <c r="H315" s="39">
        <v>124242.82672539599</v>
      </c>
      <c r="I315" s="39">
        <v>17835.282490383099</v>
      </c>
      <c r="J315" s="39">
        <v>118232.127936294</v>
      </c>
      <c r="K315" s="39">
        <v>16826.684274979099</v>
      </c>
      <c r="L315" s="39">
        <v>5693.5385011242697</v>
      </c>
      <c r="M315" s="39">
        <v>1003.13738714191</v>
      </c>
      <c r="N315" s="39">
        <v>126540.308478355</v>
      </c>
      <c r="O315" s="39">
        <v>18741.528952507899</v>
      </c>
      <c r="P315" s="39">
        <v>19503.443748422698</v>
      </c>
      <c r="Q315" s="39">
        <v>34388.553504563097</v>
      </c>
      <c r="R315" s="39">
        <v>47272.419269450402</v>
      </c>
      <c r="S315" s="39">
        <v>119590.41766480501</v>
      </c>
      <c r="T315" s="39">
        <v>16714.517577314698</v>
      </c>
      <c r="U315" s="39">
        <v>39727.084366918803</v>
      </c>
      <c r="V315" s="39">
        <v>5662.1551839765498</v>
      </c>
      <c r="W315" s="39">
        <v>75615.139874181899</v>
      </c>
      <c r="X315" s="39">
        <v>10425.2255225279</v>
      </c>
      <c r="Y315" s="39">
        <v>4190.5170127296597</v>
      </c>
      <c r="Z315" s="39">
        <v>649.23587507279206</v>
      </c>
      <c r="AA315" s="39">
        <v>92913.962325144399</v>
      </c>
      <c r="AB315" s="39">
        <v>12052.083846925299</v>
      </c>
      <c r="AC315" s="39">
        <v>26810.821112895399</v>
      </c>
      <c r="AD315" s="39">
        <v>4785.23821340427</v>
      </c>
      <c r="AE315" s="39">
        <v>2185.3370837534699</v>
      </c>
      <c r="AF315" s="39">
        <v>837.01161587307297</v>
      </c>
      <c r="AG315" s="39">
        <v>114880.345276466</v>
      </c>
      <c r="AH315" s="39">
        <v>15027.0521801462</v>
      </c>
      <c r="AI315" s="39">
        <v>109105.466018679</v>
      </c>
      <c r="AJ315" s="39">
        <v>14135.997678897</v>
      </c>
      <c r="AK315" s="39">
        <v>5243.3125756639502</v>
      </c>
      <c r="AL315" s="39">
        <v>855.156965167218</v>
      </c>
      <c r="AM315" s="39">
        <v>117080.054613781</v>
      </c>
      <c r="AN315" s="39">
        <v>15860.7113587085</v>
      </c>
      <c r="AO315" s="39">
        <v>16566.693575425499</v>
      </c>
      <c r="AP315" s="39">
        <v>43905.770500477898</v>
      </c>
      <c r="AQ315" s="39">
        <v>90.729328933894294</v>
      </c>
      <c r="AR315" s="39">
        <v>66.4234056707093</v>
      </c>
      <c r="AS315" s="39">
        <v>9343.5290476092996</v>
      </c>
      <c r="AT315" s="39">
        <v>2873.1106648930099</v>
      </c>
      <c r="AU315" s="39">
        <v>9003.1033491884991</v>
      </c>
      <c r="AV315" s="39">
        <v>2724.62370189689</v>
      </c>
      <c r="AW315" s="39">
        <v>463.83513798314902</v>
      </c>
      <c r="AX315" s="39">
        <v>146.559504185957</v>
      </c>
      <c r="AY315" s="39">
        <v>9435.0293506462094</v>
      </c>
      <c r="AZ315" s="39">
        <v>2937.7968106834801</v>
      </c>
      <c r="BA315" s="39">
        <v>2937.4761756068001</v>
      </c>
      <c r="BB315" s="39">
        <v>3323.4142799122201</v>
      </c>
    </row>
    <row r="316" spans="1:54">
      <c r="A316" s="38">
        <v>40329</v>
      </c>
      <c r="B316" s="39">
        <v>2356.5103397048701</v>
      </c>
      <c r="C316" s="39">
        <v>947.48810551297402</v>
      </c>
      <c r="D316" s="39">
        <v>2146.3541525742598</v>
      </c>
      <c r="E316" s="39">
        <v>892.00322719022904</v>
      </c>
      <c r="F316" s="39">
        <v>199.06764595242899</v>
      </c>
      <c r="G316" s="39">
        <v>55.620771456853497</v>
      </c>
      <c r="H316" s="39">
        <v>130284.192572803</v>
      </c>
      <c r="I316" s="39">
        <v>18891.4684682595</v>
      </c>
      <c r="J316" s="39">
        <v>124186.76037016</v>
      </c>
      <c r="K316" s="39">
        <v>17760.182375450499</v>
      </c>
      <c r="L316" s="39">
        <v>5746.6991431426504</v>
      </c>
      <c r="M316" s="39">
        <v>1020.2154129904</v>
      </c>
      <c r="N316" s="39">
        <v>132628.688422451</v>
      </c>
      <c r="O316" s="39">
        <v>19840.856044059201</v>
      </c>
      <c r="P316" s="39">
        <v>20131.641344247699</v>
      </c>
      <c r="Q316" s="39">
        <v>34647.239387873298</v>
      </c>
      <c r="R316" s="39">
        <v>47438.916835039301</v>
      </c>
      <c r="S316" s="39">
        <v>122620.761265307</v>
      </c>
      <c r="T316" s="39">
        <v>17484.127784071399</v>
      </c>
      <c r="U316" s="39">
        <v>40932.234113295497</v>
      </c>
      <c r="V316" s="39">
        <v>5760.6028607922099</v>
      </c>
      <c r="W316" s="39">
        <v>76955.668188806201</v>
      </c>
      <c r="X316" s="39">
        <v>11003.232987192599</v>
      </c>
      <c r="Y316" s="39">
        <v>4316.9107202197401</v>
      </c>
      <c r="Z316" s="39">
        <v>683.32462802774501</v>
      </c>
      <c r="AA316" s="39">
        <v>94943.824110336005</v>
      </c>
      <c r="AB316" s="39">
        <v>12427.500517659801</v>
      </c>
      <c r="AC316" s="39">
        <v>27420.294613210001</v>
      </c>
      <c r="AD316" s="39">
        <v>4999.6010831897502</v>
      </c>
      <c r="AE316" s="39">
        <v>2256.6532893840399</v>
      </c>
      <c r="AF316" s="39">
        <v>880.201479835844</v>
      </c>
      <c r="AG316" s="39">
        <v>120057.940596941</v>
      </c>
      <c r="AH316" s="39">
        <v>15923.5146232139</v>
      </c>
      <c r="AI316" s="39">
        <v>114578.583760218</v>
      </c>
      <c r="AJ316" s="39">
        <v>14981.219599476201</v>
      </c>
      <c r="AK316" s="39">
        <v>5248.3675487773999</v>
      </c>
      <c r="AL316" s="39">
        <v>862.39251825047597</v>
      </c>
      <c r="AM316" s="39">
        <v>122312.013835616</v>
      </c>
      <c r="AN316" s="39">
        <v>16780.160630782801</v>
      </c>
      <c r="AO316" s="39">
        <v>17072.324256657899</v>
      </c>
      <c r="AP316" s="39">
        <v>44105.589553466503</v>
      </c>
      <c r="AQ316" s="39">
        <v>92.9471585452944</v>
      </c>
      <c r="AR316" s="39">
        <v>66.894007195739206</v>
      </c>
      <c r="AS316" s="39">
        <v>10057.9645279915</v>
      </c>
      <c r="AT316" s="39">
        <v>2942.9201067576701</v>
      </c>
      <c r="AU316" s="39">
        <v>9614.4592729201795</v>
      </c>
      <c r="AV316" s="39">
        <v>2783.3500704780299</v>
      </c>
      <c r="AW316" s="39">
        <v>478.05266737101999</v>
      </c>
      <c r="AX316" s="39">
        <v>154.90776161234299</v>
      </c>
      <c r="AY316" s="39">
        <v>10150.776279051001</v>
      </c>
      <c r="AZ316" s="39">
        <v>3008.8040408695401</v>
      </c>
      <c r="BA316" s="39">
        <v>3024.87532007956</v>
      </c>
      <c r="BB316" s="39">
        <v>3318.4598856952998</v>
      </c>
    </row>
    <row r="317" spans="1:54">
      <c r="A317" s="38">
        <v>40359</v>
      </c>
      <c r="B317" s="39">
        <v>2380.4391671854401</v>
      </c>
      <c r="C317" s="39">
        <v>935.14488978537099</v>
      </c>
      <c r="D317" s="39">
        <v>2169.9367120809802</v>
      </c>
      <c r="E317" s="39">
        <v>878.51232532501001</v>
      </c>
      <c r="F317" s="39">
        <v>209.75270139471101</v>
      </c>
      <c r="G317" s="39">
        <v>59.040558627546602</v>
      </c>
      <c r="H317" s="39">
        <v>133519.12769121301</v>
      </c>
      <c r="I317" s="39">
        <v>19225.533676347</v>
      </c>
      <c r="J317" s="39">
        <v>127836.539591925</v>
      </c>
      <c r="K317" s="39">
        <v>18258.978674456099</v>
      </c>
      <c r="L317" s="39">
        <v>5916.6873759035198</v>
      </c>
      <c r="M317" s="39">
        <v>1035.8332461150901</v>
      </c>
      <c r="N317" s="39">
        <v>135922.42644930401</v>
      </c>
      <c r="O317" s="39">
        <v>20139.988549527501</v>
      </c>
      <c r="P317" s="39">
        <v>20593.922108801999</v>
      </c>
      <c r="Q317" s="39">
        <v>34811.9527703883</v>
      </c>
      <c r="R317" s="39">
        <v>47656.723848528098</v>
      </c>
      <c r="S317" s="39">
        <v>128340.140094396</v>
      </c>
      <c r="T317" s="39">
        <v>17810.373122888301</v>
      </c>
      <c r="U317" s="39">
        <v>39054.458395300899</v>
      </c>
      <c r="V317" s="39">
        <v>5779.7716799383797</v>
      </c>
      <c r="W317" s="39">
        <v>84713.744561297004</v>
      </c>
      <c r="X317" s="39">
        <v>11306.702097916501</v>
      </c>
      <c r="Y317" s="39">
        <v>4245.8574611283302</v>
      </c>
      <c r="Z317" s="39">
        <v>687.41444718407195</v>
      </c>
      <c r="AA317" s="39">
        <v>100005.898959782</v>
      </c>
      <c r="AB317" s="39">
        <v>12832.921450153601</v>
      </c>
      <c r="AC317" s="39">
        <v>27981.822643016101</v>
      </c>
      <c r="AD317" s="39">
        <v>4955.0186171277701</v>
      </c>
      <c r="AE317" s="39">
        <v>2290.7840860974602</v>
      </c>
      <c r="AF317" s="39">
        <v>869.38299783397702</v>
      </c>
      <c r="AG317" s="39">
        <v>123401.852599349</v>
      </c>
      <c r="AH317" s="39">
        <v>16175.288766088201</v>
      </c>
      <c r="AI317" s="39">
        <v>118032.311469081</v>
      </c>
      <c r="AJ317" s="39">
        <v>15378.639756501299</v>
      </c>
      <c r="AK317" s="39">
        <v>5447.8338525212703</v>
      </c>
      <c r="AL317" s="39">
        <v>880.45168598812495</v>
      </c>
      <c r="AM317" s="39">
        <v>125719.14345426401</v>
      </c>
      <c r="AN317" s="39">
        <v>17054.359534299401</v>
      </c>
      <c r="AO317" s="39">
        <v>17423.250436536699</v>
      </c>
      <c r="AP317" s="39">
        <v>44302.788885376598</v>
      </c>
      <c r="AQ317" s="39">
        <v>94.467608260114105</v>
      </c>
      <c r="AR317" s="39">
        <v>65.779574952613601</v>
      </c>
      <c r="AS317" s="39">
        <v>10109.031302305601</v>
      </c>
      <c r="AT317" s="39">
        <v>3029.3557211448401</v>
      </c>
      <c r="AU317" s="39">
        <v>9650.6352652104797</v>
      </c>
      <c r="AV317" s="39">
        <v>2877.96588205129</v>
      </c>
      <c r="AW317" s="39">
        <v>482.834891058675</v>
      </c>
      <c r="AX317" s="39">
        <v>157.16633042481899</v>
      </c>
      <c r="AY317" s="39">
        <v>10202.034573429401</v>
      </c>
      <c r="AZ317" s="39">
        <v>3094.8364059559499</v>
      </c>
      <c r="BA317" s="39">
        <v>3100.3707546731898</v>
      </c>
      <c r="BB317" s="39">
        <v>3308.8076455640999</v>
      </c>
    </row>
    <row r="318" spans="1:54">
      <c r="A318" s="38">
        <v>40390</v>
      </c>
      <c r="B318" s="39">
        <v>2351.2395158304698</v>
      </c>
      <c r="C318" s="39">
        <v>915.74202920379105</v>
      </c>
      <c r="D318" s="39">
        <v>2149.9976970319599</v>
      </c>
      <c r="E318" s="39">
        <v>861.66676602102996</v>
      </c>
      <c r="F318" s="39">
        <v>201.37182920932199</v>
      </c>
      <c r="G318" s="39">
        <v>55.970746377656504</v>
      </c>
      <c r="H318" s="39">
        <v>132073.238894743</v>
      </c>
      <c r="I318" s="39">
        <v>19125.2859663497</v>
      </c>
      <c r="J318" s="39">
        <v>126243.51902147901</v>
      </c>
      <c r="K318" s="39">
        <v>18117.2679406959</v>
      </c>
      <c r="L318" s="39">
        <v>5869.09183778033</v>
      </c>
      <c r="M318" s="39">
        <v>1044.50531780847</v>
      </c>
      <c r="N318" s="39">
        <v>134400.70120010499</v>
      </c>
      <c r="O318" s="39">
        <v>20041.782943933998</v>
      </c>
      <c r="P318" s="39">
        <v>20190.600967955601</v>
      </c>
      <c r="Q318" s="39">
        <v>35008.324406772801</v>
      </c>
      <c r="R318" s="39">
        <v>47919.6146958912</v>
      </c>
      <c r="S318" s="39">
        <v>123769.303447418</v>
      </c>
      <c r="T318" s="39">
        <v>17762.845200166699</v>
      </c>
      <c r="U318" s="39">
        <v>36356.852625128296</v>
      </c>
      <c r="V318" s="39">
        <v>5596.8464956510297</v>
      </c>
      <c r="W318" s="39">
        <v>84132.374583454206</v>
      </c>
      <c r="X318" s="39">
        <v>11474.1668060715</v>
      </c>
      <c r="Y318" s="39">
        <v>4223.9584717830303</v>
      </c>
      <c r="Z318" s="39">
        <v>686.20546518594495</v>
      </c>
      <c r="AA318" s="39">
        <v>97521.045111562795</v>
      </c>
      <c r="AB318" s="39">
        <v>12874.7303130655</v>
      </c>
      <c r="AC318" s="39">
        <v>26685.935127492099</v>
      </c>
      <c r="AD318" s="39">
        <v>4812.4945742063801</v>
      </c>
      <c r="AE318" s="39">
        <v>2256.0258663014702</v>
      </c>
      <c r="AF318" s="39">
        <v>850.319418380309</v>
      </c>
      <c r="AG318" s="39">
        <v>121915.638308166</v>
      </c>
      <c r="AH318" s="39">
        <v>16122.9553551918</v>
      </c>
      <c r="AI318" s="39">
        <v>116517.772045483</v>
      </c>
      <c r="AJ318" s="39">
        <v>15267.516912315001</v>
      </c>
      <c r="AK318" s="39">
        <v>5426.08160955112</v>
      </c>
      <c r="AL318" s="39">
        <v>888.43455972946401</v>
      </c>
      <c r="AM318" s="39">
        <v>124133.847265458</v>
      </c>
      <c r="AN318" s="39">
        <v>16982.802859097599</v>
      </c>
      <c r="AO318" s="39">
        <v>17159.8653607466</v>
      </c>
      <c r="AP318" s="39">
        <v>44486.791305263803</v>
      </c>
      <c r="AQ318" s="39">
        <v>93.2205916276544</v>
      </c>
      <c r="AR318" s="39">
        <v>65.586368252687805</v>
      </c>
      <c r="AS318" s="39">
        <v>10138.714115852999</v>
      </c>
      <c r="AT318" s="39">
        <v>3005.7377401735498</v>
      </c>
      <c r="AU318" s="39">
        <v>9683.5703411277009</v>
      </c>
      <c r="AV318" s="39">
        <v>2859.16291553784</v>
      </c>
      <c r="AW318" s="39">
        <v>482.18647561368402</v>
      </c>
      <c r="AX318" s="39">
        <v>156.19341482268001</v>
      </c>
      <c r="AY318" s="39">
        <v>10231.5388539327</v>
      </c>
      <c r="AZ318" s="39">
        <v>3071.29865128244</v>
      </c>
      <c r="BA318" s="39">
        <v>3011.8015730736001</v>
      </c>
      <c r="BB318" s="39">
        <v>3382.6606137980202</v>
      </c>
    </row>
    <row r="319" spans="1:54">
      <c r="A319" s="38">
        <v>40421</v>
      </c>
      <c r="B319" s="39">
        <v>2293.1485002383802</v>
      </c>
      <c r="C319" s="39">
        <v>906.43496874146297</v>
      </c>
      <c r="D319" s="39">
        <v>2094.0963296231798</v>
      </c>
      <c r="E319" s="39">
        <v>852.37628257934205</v>
      </c>
      <c r="F319" s="39">
        <v>199.02400399738599</v>
      </c>
      <c r="G319" s="39">
        <v>54.808878361172503</v>
      </c>
      <c r="H319" s="39">
        <v>131094.941479281</v>
      </c>
      <c r="I319" s="39">
        <v>19191.809738411401</v>
      </c>
      <c r="J319" s="39">
        <v>124887.61384132</v>
      </c>
      <c r="K319" s="39">
        <v>18185.796631985999</v>
      </c>
      <c r="L319" s="39">
        <v>5865.0173843365901</v>
      </c>
      <c r="M319" s="39">
        <v>1035.86246756471</v>
      </c>
      <c r="N319" s="39">
        <v>133412.12005263599</v>
      </c>
      <c r="O319" s="39">
        <v>20107.551780099999</v>
      </c>
      <c r="P319" s="39">
        <v>20498.639102911398</v>
      </c>
      <c r="Q319" s="39">
        <v>35261.337734522298</v>
      </c>
      <c r="R319" s="39">
        <v>47957.778623601997</v>
      </c>
      <c r="S319" s="39">
        <v>124218.100590427</v>
      </c>
      <c r="T319" s="39">
        <v>17865.747260548898</v>
      </c>
      <c r="U319" s="39">
        <v>35732.870924265</v>
      </c>
      <c r="V319" s="39">
        <v>5581.2102505738003</v>
      </c>
      <c r="W319" s="39">
        <v>85295.687252325297</v>
      </c>
      <c r="X319" s="39">
        <v>11614.5563938295</v>
      </c>
      <c r="Y319" s="39">
        <v>4220.0857253694703</v>
      </c>
      <c r="Z319" s="39">
        <v>683.99205618148198</v>
      </c>
      <c r="AA319" s="39">
        <v>97855.882635531801</v>
      </c>
      <c r="AB319" s="39">
        <v>13089.153309544599</v>
      </c>
      <c r="AC319" s="39">
        <v>26707.838486142198</v>
      </c>
      <c r="AD319" s="39">
        <v>4854.0178742201797</v>
      </c>
      <c r="AE319" s="39">
        <v>2206.6984319581502</v>
      </c>
      <c r="AF319" s="39">
        <v>841.93385442649799</v>
      </c>
      <c r="AG319" s="39">
        <v>120865.71770095899</v>
      </c>
      <c r="AH319" s="39">
        <v>16165.0150386145</v>
      </c>
      <c r="AI319" s="39">
        <v>115316.857488508</v>
      </c>
      <c r="AJ319" s="39">
        <v>15227.260360025601</v>
      </c>
      <c r="AK319" s="39">
        <v>5401.8530576108196</v>
      </c>
      <c r="AL319" s="39">
        <v>881.73169474380995</v>
      </c>
      <c r="AM319" s="39">
        <v>123092.57054066101</v>
      </c>
      <c r="AN319" s="39">
        <v>17007.681949025002</v>
      </c>
      <c r="AO319" s="39">
        <v>17380.694298753398</v>
      </c>
      <c r="AP319" s="39">
        <v>44627.104612318202</v>
      </c>
      <c r="AQ319" s="39">
        <v>93.617972071060905</v>
      </c>
      <c r="AR319" s="39">
        <v>64.976827233292397</v>
      </c>
      <c r="AS319" s="39">
        <v>10225.4248970359</v>
      </c>
      <c r="AT319" s="39">
        <v>3041.2862099184899</v>
      </c>
      <c r="AU319" s="39">
        <v>9730.5218451628207</v>
      </c>
      <c r="AV319" s="39">
        <v>2873.2634453648502</v>
      </c>
      <c r="AW319" s="39">
        <v>489.76551177224502</v>
      </c>
      <c r="AX319" s="39">
        <v>156.64078138393401</v>
      </c>
      <c r="AY319" s="39">
        <v>10318.6038954839</v>
      </c>
      <c r="AZ319" s="39">
        <v>3106.6284793954501</v>
      </c>
      <c r="BA319" s="39">
        <v>3165.9073706726399</v>
      </c>
      <c r="BB319" s="39">
        <v>3353.56873542824</v>
      </c>
    </row>
    <row r="320" spans="1:54">
      <c r="A320" s="38">
        <v>40451</v>
      </c>
      <c r="B320" s="39">
        <v>2306.6990035225699</v>
      </c>
      <c r="C320" s="39">
        <v>914.76236280946398</v>
      </c>
      <c r="D320" s="39">
        <v>2102.6054915526802</v>
      </c>
      <c r="E320" s="39">
        <v>852.71504683720605</v>
      </c>
      <c r="F320" s="39">
        <v>202.904809031844</v>
      </c>
      <c r="G320" s="39">
        <v>54.693676490534997</v>
      </c>
      <c r="H320" s="39">
        <v>132639.199888084</v>
      </c>
      <c r="I320" s="39">
        <v>19271.943270642201</v>
      </c>
      <c r="J320" s="39">
        <v>127059.885026523</v>
      </c>
      <c r="K320" s="39">
        <v>18282.608982996499</v>
      </c>
      <c r="L320" s="39">
        <v>6147.9011705829898</v>
      </c>
      <c r="M320" s="39">
        <v>1038.2484520272001</v>
      </c>
      <c r="N320" s="39">
        <v>134917.57493531599</v>
      </c>
      <c r="O320" s="39">
        <v>20188.733551592599</v>
      </c>
      <c r="P320" s="39">
        <v>20410.3302809659</v>
      </c>
      <c r="Q320" s="39">
        <v>35460.076670353003</v>
      </c>
      <c r="R320" s="39">
        <v>48157.306189175499</v>
      </c>
      <c r="S320" s="39">
        <v>125542.897386945</v>
      </c>
      <c r="T320" s="39">
        <v>18021.203471111701</v>
      </c>
      <c r="U320" s="39">
        <v>34704.645658034999</v>
      </c>
      <c r="V320" s="39">
        <v>5577.6084739776097</v>
      </c>
      <c r="W320" s="39">
        <v>87084.720382685293</v>
      </c>
      <c r="X320" s="39">
        <v>11736.642018876801</v>
      </c>
      <c r="Y320" s="39">
        <v>4223.7172175478399</v>
      </c>
      <c r="Z320" s="39">
        <v>681.78889730994501</v>
      </c>
      <c r="AA320" s="39">
        <v>99285.551862447901</v>
      </c>
      <c r="AB320" s="39">
        <v>13183.766889669299</v>
      </c>
      <c r="AC320" s="39">
        <v>26442.6253784941</v>
      </c>
      <c r="AD320" s="39">
        <v>4885.0725084381802</v>
      </c>
      <c r="AE320" s="39">
        <v>2198.14842323939</v>
      </c>
      <c r="AF320" s="39">
        <v>847.434794816882</v>
      </c>
      <c r="AG320" s="39">
        <v>122226.018083773</v>
      </c>
      <c r="AH320" s="39">
        <v>16218.0812705603</v>
      </c>
      <c r="AI320" s="39">
        <v>117002.001077576</v>
      </c>
      <c r="AJ320" s="39">
        <v>15385.8013927675</v>
      </c>
      <c r="AK320" s="39">
        <v>5670.8490538979404</v>
      </c>
      <c r="AL320" s="39">
        <v>887.77019615967902</v>
      </c>
      <c r="AM320" s="39">
        <v>124430.33690920701</v>
      </c>
      <c r="AN320" s="39">
        <v>17073.2061438864</v>
      </c>
      <c r="AO320" s="39">
        <v>17348.0857928732</v>
      </c>
      <c r="AP320" s="39">
        <v>44790.584305910299</v>
      </c>
      <c r="AQ320" s="39">
        <v>93.268284656049403</v>
      </c>
      <c r="AR320" s="39">
        <v>66.153202570838303</v>
      </c>
      <c r="AS320" s="39">
        <v>10288.2582680915</v>
      </c>
      <c r="AT320" s="39">
        <v>3050.78273241645</v>
      </c>
      <c r="AU320" s="39">
        <v>9794.9033837438092</v>
      </c>
      <c r="AV320" s="39">
        <v>2911.1056017322098</v>
      </c>
      <c r="AW320" s="39">
        <v>496.80783664540201</v>
      </c>
      <c r="AX320" s="39">
        <v>154.598841394468</v>
      </c>
      <c r="AY320" s="39">
        <v>10381.6067640704</v>
      </c>
      <c r="AZ320" s="39">
        <v>3117.9232339110599</v>
      </c>
      <c r="BA320" s="39">
        <v>3117.9272704368</v>
      </c>
      <c r="BB320" s="39">
        <v>3430.3645243873598</v>
      </c>
    </row>
    <row r="321" spans="1:54">
      <c r="A321" s="38">
        <v>40482</v>
      </c>
      <c r="B321" s="39">
        <v>2270.1371213290699</v>
      </c>
      <c r="C321" s="39">
        <v>903.64523536370302</v>
      </c>
      <c r="D321" s="39">
        <v>2072.83272533836</v>
      </c>
      <c r="E321" s="39">
        <v>848.97683506681096</v>
      </c>
      <c r="F321" s="39">
        <v>202.932911114717</v>
      </c>
      <c r="G321" s="39">
        <v>53.9330473956459</v>
      </c>
      <c r="H321" s="39">
        <v>132699.785299426</v>
      </c>
      <c r="I321" s="39">
        <v>19366.353684680598</v>
      </c>
      <c r="J321" s="39">
        <v>126727.04425241001</v>
      </c>
      <c r="K321" s="39">
        <v>18315.000706771199</v>
      </c>
      <c r="L321" s="39">
        <v>6294.6012260733796</v>
      </c>
      <c r="M321" s="39">
        <v>1064.24426832872</v>
      </c>
      <c r="N321" s="39">
        <v>135002.226980459</v>
      </c>
      <c r="O321" s="39">
        <v>20280.036264209401</v>
      </c>
      <c r="P321" s="39">
        <v>20617.001302793298</v>
      </c>
      <c r="Q321" s="39">
        <v>35407.954436084299</v>
      </c>
      <c r="R321" s="39">
        <v>48236.877827866199</v>
      </c>
      <c r="S321" s="39">
        <v>125723.231027391</v>
      </c>
      <c r="T321" s="39">
        <v>17997.877194115499</v>
      </c>
      <c r="U321" s="39">
        <v>34449.7577343308</v>
      </c>
      <c r="V321" s="39">
        <v>5493.2051948078497</v>
      </c>
      <c r="W321" s="39">
        <v>87359.667889492106</v>
      </c>
      <c r="X321" s="39">
        <v>11808.2975865551</v>
      </c>
      <c r="Y321" s="39">
        <v>4134.35549828282</v>
      </c>
      <c r="Z321" s="39">
        <v>649.37984167494994</v>
      </c>
      <c r="AA321" s="39">
        <v>98967.382538145495</v>
      </c>
      <c r="AB321" s="39">
        <v>13113.5908868479</v>
      </c>
      <c r="AC321" s="39">
        <v>26295.434855458599</v>
      </c>
      <c r="AD321" s="39">
        <v>4913.8254891643201</v>
      </c>
      <c r="AE321" s="39">
        <v>2189.3509690092301</v>
      </c>
      <c r="AF321" s="39">
        <v>838.687633647545</v>
      </c>
      <c r="AG321" s="39">
        <v>122476.448780968</v>
      </c>
      <c r="AH321" s="39">
        <v>16280.933840556199</v>
      </c>
      <c r="AI321" s="39">
        <v>116841.93382614</v>
      </c>
      <c r="AJ321" s="39">
        <v>15384.361121983</v>
      </c>
      <c r="AK321" s="39">
        <v>5727.6456838753002</v>
      </c>
      <c r="AL321" s="39">
        <v>907.25412307703596</v>
      </c>
      <c r="AM321" s="39">
        <v>124645.90743758999</v>
      </c>
      <c r="AN321" s="39">
        <v>17124.203138441299</v>
      </c>
      <c r="AO321" s="39">
        <v>17440.5957867816</v>
      </c>
      <c r="AP321" s="39">
        <v>44811.254956656499</v>
      </c>
      <c r="AQ321" s="39">
        <v>92.440699219189398</v>
      </c>
      <c r="AR321" s="39">
        <v>65.954074758809597</v>
      </c>
      <c r="AS321" s="39">
        <v>10376.3898895492</v>
      </c>
      <c r="AT321" s="39">
        <v>3072.0506300881598</v>
      </c>
      <c r="AU321" s="39">
        <v>9869.9092199470397</v>
      </c>
      <c r="AV321" s="39">
        <v>2916.79611191099</v>
      </c>
      <c r="AW321" s="39">
        <v>508.44167483486501</v>
      </c>
      <c r="AX321" s="39">
        <v>156.137994470217</v>
      </c>
      <c r="AY321" s="39">
        <v>10469.6158644964</v>
      </c>
      <c r="AZ321" s="39">
        <v>3139.0196637660401</v>
      </c>
      <c r="BA321" s="39">
        <v>3186.34749008172</v>
      </c>
      <c r="BB321" s="39">
        <v>3405.1953798305299</v>
      </c>
    </row>
    <row r="322" spans="1:54">
      <c r="A322" s="38">
        <v>40512</v>
      </c>
      <c r="B322" s="39">
        <v>2265.9279021316302</v>
      </c>
      <c r="C322" s="39">
        <v>932.25987016139595</v>
      </c>
      <c r="D322" s="39">
        <v>2064.6502731362202</v>
      </c>
      <c r="E322" s="39">
        <v>879.51176988844804</v>
      </c>
      <c r="F322" s="39">
        <v>210.18501672957399</v>
      </c>
      <c r="G322" s="39">
        <v>56.764925386391901</v>
      </c>
      <c r="H322" s="39">
        <v>134357.42284145101</v>
      </c>
      <c r="I322" s="39">
        <v>19489.671078496998</v>
      </c>
      <c r="J322" s="39">
        <v>127430.22697854599</v>
      </c>
      <c r="K322" s="39">
        <v>18377.188981925399</v>
      </c>
      <c r="L322" s="39">
        <v>6408.5881969847196</v>
      </c>
      <c r="M322" s="39">
        <v>1056.0032155136801</v>
      </c>
      <c r="N322" s="39">
        <v>136628.26807680799</v>
      </c>
      <c r="O322" s="39">
        <v>20418.676004319299</v>
      </c>
      <c r="P322" s="39">
        <v>20593.687521536202</v>
      </c>
      <c r="Q322" s="39">
        <v>35647.228687796298</v>
      </c>
      <c r="R322" s="39">
        <v>48415.0383313817</v>
      </c>
      <c r="S322" s="39">
        <v>127021.28531738</v>
      </c>
      <c r="T322" s="39">
        <v>18030.7802061006</v>
      </c>
      <c r="U322" s="39">
        <v>34262.047015046301</v>
      </c>
      <c r="V322" s="39">
        <v>5533.1891404281396</v>
      </c>
      <c r="W322" s="39">
        <v>88097.810930259395</v>
      </c>
      <c r="X322" s="39">
        <v>11860.873084237001</v>
      </c>
      <c r="Y322" s="39">
        <v>4162.4654132260803</v>
      </c>
      <c r="Z322" s="39">
        <v>659.92886928442101</v>
      </c>
      <c r="AA322" s="39">
        <v>99779.271891889497</v>
      </c>
      <c r="AB322" s="39">
        <v>12947.3407701589</v>
      </c>
      <c r="AC322" s="39">
        <v>26646.524909515902</v>
      </c>
      <c r="AD322" s="39">
        <v>4952.8403738036995</v>
      </c>
      <c r="AE322" s="39">
        <v>2184.3112772772301</v>
      </c>
      <c r="AF322" s="39">
        <v>867.22310768607201</v>
      </c>
      <c r="AG322" s="39">
        <v>123864.542923624</v>
      </c>
      <c r="AH322" s="39">
        <v>16352.003617603499</v>
      </c>
      <c r="AI322" s="39">
        <v>117656.99930363899</v>
      </c>
      <c r="AJ322" s="39">
        <v>15407.5169896967</v>
      </c>
      <c r="AK322" s="39">
        <v>5917.4444162313403</v>
      </c>
      <c r="AL322" s="39">
        <v>902.85292390659595</v>
      </c>
      <c r="AM322" s="39">
        <v>126052.282978478</v>
      </c>
      <c r="AN322" s="39">
        <v>17214.794044080001</v>
      </c>
      <c r="AO322" s="39">
        <v>17452.055498665399</v>
      </c>
      <c r="AP322" s="39">
        <v>44916.044599076697</v>
      </c>
      <c r="AQ322" s="39">
        <v>92.558863640096305</v>
      </c>
      <c r="AR322" s="39">
        <v>65.4626722892408</v>
      </c>
      <c r="AS322" s="39">
        <v>10447.0826399201</v>
      </c>
      <c r="AT322" s="39">
        <v>3119.8971764802</v>
      </c>
      <c r="AU322" s="39">
        <v>9907.7682108498302</v>
      </c>
      <c r="AV322" s="39">
        <v>2957.9304516552702</v>
      </c>
      <c r="AW322" s="39">
        <v>514.97511963206705</v>
      </c>
      <c r="AX322" s="39">
        <v>154.58112703367601</v>
      </c>
      <c r="AY322" s="39">
        <v>10539.977096848301</v>
      </c>
      <c r="AZ322" s="39">
        <v>3185.5510232993902</v>
      </c>
      <c r="BA322" s="39">
        <v>3134.1312662077698</v>
      </c>
      <c r="BB322" s="39">
        <v>3507.2053636923501</v>
      </c>
    </row>
    <row r="323" spans="1:54">
      <c r="A323" s="38">
        <v>40543</v>
      </c>
      <c r="B323" s="39">
        <v>2260.73243635786</v>
      </c>
      <c r="C323" s="39">
        <v>895.08745291415505</v>
      </c>
      <c r="D323" s="39">
        <v>2067.2603486134999</v>
      </c>
      <c r="E323" s="39">
        <v>843.86790696875698</v>
      </c>
      <c r="F323" s="39">
        <v>200.12480552575599</v>
      </c>
      <c r="G323" s="39">
        <v>52.4846121447966</v>
      </c>
      <c r="H323" s="39">
        <v>135152.52626856201</v>
      </c>
      <c r="I323" s="39">
        <v>19525.317092350801</v>
      </c>
      <c r="J323" s="39">
        <v>129688.971636548</v>
      </c>
      <c r="K323" s="39">
        <v>18589.643790603001</v>
      </c>
      <c r="L323" s="39">
        <v>6497.7532934256496</v>
      </c>
      <c r="M323" s="39">
        <v>1060.1251671125599</v>
      </c>
      <c r="N323" s="39">
        <v>137435.15766068199</v>
      </c>
      <c r="O323" s="39">
        <v>20418.677238738401</v>
      </c>
      <c r="P323" s="39">
        <v>20636.323040167699</v>
      </c>
      <c r="Q323" s="39">
        <v>35817.063026764299</v>
      </c>
      <c r="R323" s="39">
        <v>48610.761552522497</v>
      </c>
      <c r="S323" s="39">
        <v>128407.09565996801</v>
      </c>
      <c r="T323" s="39">
        <v>18287.080642478599</v>
      </c>
      <c r="U323" s="39">
        <v>34398.015843458503</v>
      </c>
      <c r="V323" s="39">
        <v>5633.99685383822</v>
      </c>
      <c r="W323" s="39">
        <v>89807.855502643899</v>
      </c>
      <c r="X323" s="39">
        <v>12052.1668546573</v>
      </c>
      <c r="Y323" s="39">
        <v>4254.2964452443603</v>
      </c>
      <c r="Z323" s="39">
        <v>667.32815676329301</v>
      </c>
      <c r="AA323" s="39">
        <v>100070.452110484</v>
      </c>
      <c r="AB323" s="39">
        <v>13346.382079891</v>
      </c>
      <c r="AC323" s="39">
        <v>28931.321380261299</v>
      </c>
      <c r="AD323" s="39">
        <v>5151.8364893715598</v>
      </c>
      <c r="AE323" s="39">
        <v>2170.1982143042901</v>
      </c>
      <c r="AF323" s="39">
        <v>831.06087197066404</v>
      </c>
      <c r="AG323" s="39">
        <v>124974.782542306</v>
      </c>
      <c r="AH323" s="39">
        <v>16405.6778892763</v>
      </c>
      <c r="AI323" s="39">
        <v>119588.205085849</v>
      </c>
      <c r="AJ323" s="39">
        <v>15614.3632138503</v>
      </c>
      <c r="AK323" s="39">
        <v>5957.36896707697</v>
      </c>
      <c r="AL323" s="39">
        <v>903.60630380488897</v>
      </c>
      <c r="AM323" s="39">
        <v>127157.931211053</v>
      </c>
      <c r="AN323" s="39">
        <v>17235.2686450576</v>
      </c>
      <c r="AO323" s="39">
        <v>17450.687643912901</v>
      </c>
      <c r="AP323" s="39">
        <v>45185.531935234503</v>
      </c>
      <c r="AQ323" s="39">
        <v>90.934802263722602</v>
      </c>
      <c r="AR323" s="39">
        <v>64.477679321100695</v>
      </c>
      <c r="AS323" s="39">
        <v>10401.561521581099</v>
      </c>
      <c r="AT323" s="39">
        <v>3131.3920399131998</v>
      </c>
      <c r="AU323" s="39">
        <v>9947.0841414454208</v>
      </c>
      <c r="AV323" s="39">
        <v>2987.8987270101302</v>
      </c>
      <c r="AW323" s="39">
        <v>524.61171692958203</v>
      </c>
      <c r="AX323" s="39">
        <v>156.53298895236901</v>
      </c>
      <c r="AY323" s="39">
        <v>10493.183604722701</v>
      </c>
      <c r="AZ323" s="39">
        <v>3198.02020996688</v>
      </c>
      <c r="BA323" s="39">
        <v>3192.0458020727501</v>
      </c>
      <c r="BB323" s="39">
        <v>3479.2306078052202</v>
      </c>
    </row>
    <row r="324" spans="1:54">
      <c r="A324" s="38">
        <v>40574</v>
      </c>
      <c r="B324" s="39">
        <v>2246.6554266570702</v>
      </c>
      <c r="C324" s="39">
        <v>860.975761917461</v>
      </c>
      <c r="D324" s="39">
        <v>2048.0322303408102</v>
      </c>
      <c r="E324" s="39">
        <v>807.98408582079901</v>
      </c>
      <c r="F324" s="39">
        <v>200.36335310766501</v>
      </c>
      <c r="G324" s="39">
        <v>53.280731395060599</v>
      </c>
      <c r="H324" s="39">
        <v>134153.97291564199</v>
      </c>
      <c r="I324" s="39">
        <v>19503.663897186401</v>
      </c>
      <c r="J324" s="39">
        <v>127201.42901519799</v>
      </c>
      <c r="K324" s="39">
        <v>18337.808423950599</v>
      </c>
      <c r="L324" s="39">
        <v>6506.7271152008097</v>
      </c>
      <c r="M324" s="39">
        <v>1059.0902271617799</v>
      </c>
      <c r="N324" s="39">
        <v>136364.681669768</v>
      </c>
      <c r="O324" s="39">
        <v>20353.179213708201</v>
      </c>
      <c r="P324" s="39">
        <v>20796.753739363499</v>
      </c>
      <c r="Q324" s="39">
        <v>35667.579310089597</v>
      </c>
      <c r="R324" s="39">
        <v>48384.861956079003</v>
      </c>
      <c r="S324" s="39">
        <v>127229.650897735</v>
      </c>
      <c r="T324" s="39">
        <v>18338.098320984798</v>
      </c>
      <c r="U324" s="39">
        <v>34387.501111755497</v>
      </c>
      <c r="V324" s="39">
        <v>5615.4335893328798</v>
      </c>
      <c r="W324" s="39">
        <v>87719.339352165407</v>
      </c>
      <c r="X324" s="39">
        <v>12064.9027238703</v>
      </c>
      <c r="Y324" s="39">
        <v>4222.85136190715</v>
      </c>
      <c r="Z324" s="39">
        <v>665.426175017525</v>
      </c>
      <c r="AA324" s="39">
        <v>98312.895521220096</v>
      </c>
      <c r="AB324" s="39">
        <v>13153.765655273601</v>
      </c>
      <c r="AC324" s="39">
        <v>28899.9749356133</v>
      </c>
      <c r="AD324" s="39">
        <v>5141.6609768908202</v>
      </c>
      <c r="AE324" s="39">
        <v>2159.68273110987</v>
      </c>
      <c r="AF324" s="39">
        <v>795.13641026261598</v>
      </c>
      <c r="AG324" s="39">
        <v>123716.679285251</v>
      </c>
      <c r="AH324" s="39">
        <v>16351.8169075267</v>
      </c>
      <c r="AI324" s="39">
        <v>117686.973882829</v>
      </c>
      <c r="AJ324" s="39">
        <v>15363.4526422081</v>
      </c>
      <c r="AK324" s="39">
        <v>5939.4838826184196</v>
      </c>
      <c r="AL324" s="39">
        <v>901.218767028294</v>
      </c>
      <c r="AM324" s="39">
        <v>125846.649938416</v>
      </c>
      <c r="AN324" s="39">
        <v>17136.014118215298</v>
      </c>
      <c r="AO324" s="39">
        <v>17564.191719160201</v>
      </c>
      <c r="AP324" s="39">
        <v>44940.3812334459</v>
      </c>
      <c r="AQ324" s="39">
        <v>91.512647219170503</v>
      </c>
      <c r="AR324" s="39">
        <v>65.124210030561201</v>
      </c>
      <c r="AS324" s="39">
        <v>10483.9964747173</v>
      </c>
      <c r="AT324" s="39">
        <v>3149.2895136177499</v>
      </c>
      <c r="AU324" s="39">
        <v>9851.7966094364601</v>
      </c>
      <c r="AV324" s="39">
        <v>2992.8673851625299</v>
      </c>
      <c r="AW324" s="39">
        <v>526.88677223281104</v>
      </c>
      <c r="AX324" s="39">
        <v>153.4849707285</v>
      </c>
      <c r="AY324" s="39">
        <v>10573.5650469949</v>
      </c>
      <c r="AZ324" s="39">
        <v>3213.8703912016199</v>
      </c>
      <c r="BA324" s="39">
        <v>3251.7840582127501</v>
      </c>
      <c r="BB324" s="39">
        <v>3471.2897018601302</v>
      </c>
    </row>
    <row r="325" spans="1:54">
      <c r="A325" s="38">
        <v>40602</v>
      </c>
      <c r="B325" s="39">
        <v>2252.3081989616799</v>
      </c>
      <c r="C325" s="39">
        <v>844.47572190704204</v>
      </c>
      <c r="D325" s="39">
        <v>2052.2034344088102</v>
      </c>
      <c r="E325" s="39">
        <v>789.55327016947604</v>
      </c>
      <c r="F325" s="39">
        <v>199.07537734754999</v>
      </c>
      <c r="G325" s="39">
        <v>52.631951069756099</v>
      </c>
      <c r="H325" s="39">
        <v>137159.387637273</v>
      </c>
      <c r="I325" s="39">
        <v>19691.249260385401</v>
      </c>
      <c r="J325" s="39">
        <v>130171.71407799399</v>
      </c>
      <c r="K325" s="39">
        <v>18589.153585697499</v>
      </c>
      <c r="L325" s="39">
        <v>6683.4749527658096</v>
      </c>
      <c r="M325" s="39">
        <v>1055.6731960828499</v>
      </c>
      <c r="N325" s="39">
        <v>139369.44401011901</v>
      </c>
      <c r="O325" s="39">
        <v>20536.516955051098</v>
      </c>
      <c r="P325" s="39">
        <v>20819.9375417968</v>
      </c>
      <c r="Q325" s="39">
        <v>35434.387402181099</v>
      </c>
      <c r="R325" s="39">
        <v>48674.374047193</v>
      </c>
      <c r="S325" s="39">
        <v>128486.19775881201</v>
      </c>
      <c r="T325" s="39">
        <v>18412.431910467902</v>
      </c>
      <c r="U325" s="39">
        <v>34334.010936808299</v>
      </c>
      <c r="V325" s="39">
        <v>5601.2730755337898</v>
      </c>
      <c r="W325" s="39">
        <v>89631.409984524696</v>
      </c>
      <c r="X325" s="39">
        <v>12187.0168581829</v>
      </c>
      <c r="Y325" s="39">
        <v>4213.0793780386703</v>
      </c>
      <c r="Z325" s="39">
        <v>667.829521747375</v>
      </c>
      <c r="AA325" s="39">
        <v>100128.866798922</v>
      </c>
      <c r="AB325" s="39">
        <v>13245.242792479499</v>
      </c>
      <c r="AC325" s="39">
        <v>28654.340496421399</v>
      </c>
      <c r="AD325" s="39">
        <v>5094.9521870728204</v>
      </c>
      <c r="AE325" s="39">
        <v>2161.2928200172801</v>
      </c>
      <c r="AF325" s="39">
        <v>781.40914833843897</v>
      </c>
      <c r="AG325" s="39">
        <v>126357.106737917</v>
      </c>
      <c r="AH325" s="39">
        <v>16520.7291089723</v>
      </c>
      <c r="AI325" s="39">
        <v>120018.92642307399</v>
      </c>
      <c r="AJ325" s="39">
        <v>15577.931859910799</v>
      </c>
      <c r="AK325" s="39">
        <v>6141.0330794137299</v>
      </c>
      <c r="AL325" s="39">
        <v>905.13059532780903</v>
      </c>
      <c r="AM325" s="39">
        <v>128491.08139377899</v>
      </c>
      <c r="AN325" s="39">
        <v>17301.245849481202</v>
      </c>
      <c r="AO325" s="39">
        <v>17651.410126707298</v>
      </c>
      <c r="AP325" s="39">
        <v>45134.760433735399</v>
      </c>
      <c r="AQ325" s="39">
        <v>91.846492446019397</v>
      </c>
      <c r="AR325" s="39">
        <v>64.447973023503494</v>
      </c>
      <c r="AS325" s="39">
        <v>10646.101988574001</v>
      </c>
      <c r="AT325" s="39">
        <v>3167.6163960568401</v>
      </c>
      <c r="AU325" s="39">
        <v>10081.984121759901</v>
      </c>
      <c r="AV325" s="39">
        <v>3020.6193040765802</v>
      </c>
      <c r="AW325" s="39">
        <v>530.28604246591999</v>
      </c>
      <c r="AX325" s="39">
        <v>153.144986018053</v>
      </c>
      <c r="AY325" s="39">
        <v>10738.019711688899</v>
      </c>
      <c r="AZ325" s="39">
        <v>3232.1229065269799</v>
      </c>
      <c r="BA325" s="39">
        <v>3161.8541145846102</v>
      </c>
      <c r="BB325" s="39">
        <v>3560.4811345294102</v>
      </c>
    </row>
    <row r="326" spans="1:54">
      <c r="A326" s="38">
        <v>40633</v>
      </c>
      <c r="B326" s="39">
        <v>2249.7511865178499</v>
      </c>
      <c r="C326" s="39">
        <v>886.12471196814897</v>
      </c>
      <c r="D326" s="39">
        <v>2039.2791641101101</v>
      </c>
      <c r="E326" s="39">
        <v>817.55548234528806</v>
      </c>
      <c r="F326" s="39">
        <v>201.88749210033899</v>
      </c>
      <c r="G326" s="39">
        <v>53.805023724349603</v>
      </c>
      <c r="H326" s="39">
        <v>137419.24908931801</v>
      </c>
      <c r="I326" s="39">
        <v>19866.312957759099</v>
      </c>
      <c r="J326" s="39">
        <v>130585.493800319</v>
      </c>
      <c r="K326" s="39">
        <v>18775.259756205101</v>
      </c>
      <c r="L326" s="39">
        <v>6825.5698282067497</v>
      </c>
      <c r="M326" s="39">
        <v>1110.0202618768999</v>
      </c>
      <c r="N326" s="39">
        <v>139683.129051592</v>
      </c>
      <c r="O326" s="39">
        <v>20741.249333374199</v>
      </c>
      <c r="P326" s="39">
        <v>21012.726654901799</v>
      </c>
      <c r="Q326" s="39">
        <v>35979.984998904598</v>
      </c>
      <c r="R326" s="39">
        <v>48966.747985423601</v>
      </c>
      <c r="S326" s="39">
        <v>129039.08972960799</v>
      </c>
      <c r="T326" s="39">
        <v>18616.479727191101</v>
      </c>
      <c r="U326" s="39">
        <v>34146.4201863657</v>
      </c>
      <c r="V326" s="39">
        <v>5696.30177522948</v>
      </c>
      <c r="W326" s="39">
        <v>90363.391572129301</v>
      </c>
      <c r="X326" s="39">
        <v>12234.047244365</v>
      </c>
      <c r="Y326" s="39">
        <v>4199.2564400430301</v>
      </c>
      <c r="Z326" s="39">
        <v>670.06935112788506</v>
      </c>
      <c r="AA326" s="39">
        <v>100111.417010153</v>
      </c>
      <c r="AB326" s="39">
        <v>13476.4458003526</v>
      </c>
      <c r="AC326" s="39">
        <v>28993.493137171201</v>
      </c>
      <c r="AD326" s="39">
        <v>5199.5944779230304</v>
      </c>
      <c r="AE326" s="39">
        <v>2143.1379589319699</v>
      </c>
      <c r="AF326" s="39">
        <v>818.96720870884303</v>
      </c>
      <c r="AG326" s="39">
        <v>126678.484941091</v>
      </c>
      <c r="AH326" s="39">
        <v>16664.9694396677</v>
      </c>
      <c r="AI326" s="39">
        <v>120396.849549894</v>
      </c>
      <c r="AJ326" s="39">
        <v>15741.8151764587</v>
      </c>
      <c r="AK326" s="39">
        <v>6318.1331956834101</v>
      </c>
      <c r="AL326" s="39">
        <v>945.83502716706505</v>
      </c>
      <c r="AM326" s="39">
        <v>128849.10999379501</v>
      </c>
      <c r="AN326" s="39">
        <v>17478.863053287001</v>
      </c>
      <c r="AO326" s="39">
        <v>17761.791994020499</v>
      </c>
      <c r="AP326" s="39">
        <v>45366.087467467201</v>
      </c>
      <c r="AQ326" s="39">
        <v>92.849244035619293</v>
      </c>
      <c r="AR326" s="39">
        <v>64.167627239535605</v>
      </c>
      <c r="AS326" s="39">
        <v>10680.250332194601</v>
      </c>
      <c r="AT326" s="39">
        <v>3240.7866216675002</v>
      </c>
      <c r="AU326" s="39">
        <v>10131.1524277887</v>
      </c>
      <c r="AV326" s="39">
        <v>3071.8415977117202</v>
      </c>
      <c r="AW326" s="39">
        <v>533.91513392230604</v>
      </c>
      <c r="AX326" s="39">
        <v>159.85831907516601</v>
      </c>
      <c r="AY326" s="39">
        <v>10774.1386815202</v>
      </c>
      <c r="AZ326" s="39">
        <v>3303.9989622954099</v>
      </c>
      <c r="BA326" s="39">
        <v>3271.1911988798001</v>
      </c>
      <c r="BB326" s="39">
        <v>3597.2737303507101</v>
      </c>
    </row>
    <row r="327" spans="1:54">
      <c r="A327" s="38">
        <v>40663</v>
      </c>
      <c r="B327" s="39">
        <v>2241.0130316436098</v>
      </c>
      <c r="C327" s="39">
        <v>857.251928251702</v>
      </c>
      <c r="D327" s="39">
        <v>2031.1295953517599</v>
      </c>
      <c r="E327" s="39">
        <v>815.84595176355299</v>
      </c>
      <c r="F327" s="39">
        <v>205.93976691554201</v>
      </c>
      <c r="G327" s="39">
        <v>53.817645020579597</v>
      </c>
      <c r="H327" s="39">
        <v>138113.59823868901</v>
      </c>
      <c r="I327" s="39">
        <v>19873.014018137201</v>
      </c>
      <c r="J327" s="39">
        <v>131101.932852239</v>
      </c>
      <c r="K327" s="39">
        <v>18780.612958802601</v>
      </c>
      <c r="L327" s="39">
        <v>6882.8521702333001</v>
      </c>
      <c r="M327" s="39">
        <v>1076.48336200682</v>
      </c>
      <c r="N327" s="39">
        <v>140376.04878288801</v>
      </c>
      <c r="O327" s="39">
        <v>20741.5117053746</v>
      </c>
      <c r="P327" s="39">
        <v>21231.8649031233</v>
      </c>
      <c r="Q327" s="39">
        <v>36103.074883716799</v>
      </c>
      <c r="R327" s="39">
        <v>49321.492332200804</v>
      </c>
      <c r="S327" s="39">
        <v>129223.029619929</v>
      </c>
      <c r="T327" s="39">
        <v>18597.914114086299</v>
      </c>
      <c r="U327" s="39">
        <v>34126.3817560467</v>
      </c>
      <c r="V327" s="39">
        <v>5734.1415751036502</v>
      </c>
      <c r="W327" s="39">
        <v>90959.829588345994</v>
      </c>
      <c r="X327" s="39">
        <v>12209.0475526713</v>
      </c>
      <c r="Y327" s="39">
        <v>4190.2360193403301</v>
      </c>
      <c r="Z327" s="39">
        <v>668.05644452669003</v>
      </c>
      <c r="AA327" s="39">
        <v>99571.6401155723</v>
      </c>
      <c r="AB327" s="39">
        <v>13327.234889924301</v>
      </c>
      <c r="AC327" s="39">
        <v>29443.399853883398</v>
      </c>
      <c r="AD327" s="39">
        <v>5196.8654458595001</v>
      </c>
      <c r="AE327" s="39">
        <v>2146.8401765185899</v>
      </c>
      <c r="AF327" s="39">
        <v>793.87589845894502</v>
      </c>
      <c r="AG327" s="39">
        <v>127523.258511059</v>
      </c>
      <c r="AH327" s="39">
        <v>16666.458643720802</v>
      </c>
      <c r="AI327" s="39">
        <v>121023.430291093</v>
      </c>
      <c r="AJ327" s="39">
        <v>15736.538798617999</v>
      </c>
      <c r="AK327" s="39">
        <v>6370.5355130500202</v>
      </c>
      <c r="AL327" s="39">
        <v>911.95202933761095</v>
      </c>
      <c r="AM327" s="39">
        <v>129689.10755234001</v>
      </c>
      <c r="AN327" s="39">
        <v>17472.406501920599</v>
      </c>
      <c r="AO327" s="39">
        <v>17902.593411645699</v>
      </c>
      <c r="AP327" s="39">
        <v>45653.483863368798</v>
      </c>
      <c r="AQ327" s="39">
        <v>91.378255516395697</v>
      </c>
      <c r="AR327" s="39">
        <v>64.339804952033006</v>
      </c>
      <c r="AS327" s="39">
        <v>10641.994952876499</v>
      </c>
      <c r="AT327" s="39">
        <v>3237.6927565136102</v>
      </c>
      <c r="AU327" s="39">
        <v>10130.083409979299</v>
      </c>
      <c r="AV327" s="39">
        <v>3063.3306664539</v>
      </c>
      <c r="AW327" s="39">
        <v>536.06237916412204</v>
      </c>
      <c r="AX327" s="39">
        <v>160.030410546958</v>
      </c>
      <c r="AY327" s="39">
        <v>10734.5560166629</v>
      </c>
      <c r="AZ327" s="39">
        <v>3299.5979503879898</v>
      </c>
      <c r="BA327" s="39">
        <v>3270.9251957583601</v>
      </c>
      <c r="BB327" s="39">
        <v>3592.6055870570599</v>
      </c>
    </row>
    <row r="328" spans="1:54">
      <c r="A328" s="38">
        <v>40694</v>
      </c>
      <c r="B328" s="39">
        <v>2189.8070063640398</v>
      </c>
      <c r="C328" s="39">
        <v>840.32840051815504</v>
      </c>
      <c r="D328" s="39">
        <v>1976.8029723637701</v>
      </c>
      <c r="E328" s="39">
        <v>787.67253587296705</v>
      </c>
      <c r="F328" s="39">
        <v>208.45344422765001</v>
      </c>
      <c r="G328" s="39">
        <v>53.489830870158201</v>
      </c>
      <c r="H328" s="39">
        <v>138455.149613763</v>
      </c>
      <c r="I328" s="39">
        <v>20145.2834163935</v>
      </c>
      <c r="J328" s="39">
        <v>130827.848619895</v>
      </c>
      <c r="K328" s="39">
        <v>18946.968092964598</v>
      </c>
      <c r="L328" s="39">
        <v>7113.5510366427498</v>
      </c>
      <c r="M328" s="39">
        <v>1081.4544375529799</v>
      </c>
      <c r="N328" s="39">
        <v>140654.057629352</v>
      </c>
      <c r="O328" s="39">
        <v>21004.1024624661</v>
      </c>
      <c r="P328" s="39">
        <v>21597.416065020901</v>
      </c>
      <c r="Q328" s="39">
        <v>36197.896817262998</v>
      </c>
      <c r="R328" s="39">
        <v>49059.834397637598</v>
      </c>
      <c r="S328" s="39">
        <v>129941.290539913</v>
      </c>
      <c r="T328" s="39">
        <v>18785.7353443422</v>
      </c>
      <c r="U328" s="39">
        <v>34447.006135887103</v>
      </c>
      <c r="V328" s="39">
        <v>5657.8741854502196</v>
      </c>
      <c r="W328" s="39">
        <v>91328.027256946603</v>
      </c>
      <c r="X328" s="39">
        <v>12408.9843179246</v>
      </c>
      <c r="Y328" s="39">
        <v>4204.9037029031697</v>
      </c>
      <c r="Z328" s="39">
        <v>668.48773531032805</v>
      </c>
      <c r="AA328" s="39">
        <v>100552.425795086</v>
      </c>
      <c r="AB328" s="39">
        <v>13506.7485516335</v>
      </c>
      <c r="AC328" s="39">
        <v>29208.745495782401</v>
      </c>
      <c r="AD328" s="39">
        <v>5249.8508094613799</v>
      </c>
      <c r="AE328" s="39">
        <v>2101.4655904927499</v>
      </c>
      <c r="AF328" s="39">
        <v>776.27049087174305</v>
      </c>
      <c r="AG328" s="39">
        <v>127835.593073797</v>
      </c>
      <c r="AH328" s="39">
        <v>16862.350680134801</v>
      </c>
      <c r="AI328" s="39">
        <v>120856.47930813101</v>
      </c>
      <c r="AJ328" s="39">
        <v>15825.454555984001</v>
      </c>
      <c r="AK328" s="39">
        <v>6548.3155332316701</v>
      </c>
      <c r="AL328" s="39">
        <v>927.30550457758</v>
      </c>
      <c r="AM328" s="39">
        <v>129948.76161273599</v>
      </c>
      <c r="AN328" s="39">
        <v>17606.8304326783</v>
      </c>
      <c r="AO328" s="39">
        <v>18171.405019621401</v>
      </c>
      <c r="AP328" s="39">
        <v>45557.953819245602</v>
      </c>
      <c r="AQ328" s="39">
        <v>92.248308361319999</v>
      </c>
      <c r="AR328" s="39">
        <v>64.571884507570701</v>
      </c>
      <c r="AS328" s="39">
        <v>10577.803661100101</v>
      </c>
      <c r="AT328" s="39">
        <v>3262.2677624590701</v>
      </c>
      <c r="AU328" s="39">
        <v>10071.1993985802</v>
      </c>
      <c r="AV328" s="39">
        <v>3093.2790801189699</v>
      </c>
      <c r="AW328" s="39">
        <v>546.64251268180305</v>
      </c>
      <c r="AX328" s="39">
        <v>155.62440904511999</v>
      </c>
      <c r="AY328" s="39">
        <v>10669.6582915085</v>
      </c>
      <c r="AZ328" s="39">
        <v>3325.9060942757701</v>
      </c>
      <c r="BA328" s="39">
        <v>3427.1023982076999</v>
      </c>
      <c r="BB328" s="39">
        <v>3515.6684113099</v>
      </c>
    </row>
    <row r="329" spans="1:54">
      <c r="A329" s="38">
        <v>40724</v>
      </c>
      <c r="B329" s="39">
        <v>2199.13676067591</v>
      </c>
      <c r="C329" s="39">
        <v>848.03253016271003</v>
      </c>
      <c r="D329" s="39">
        <v>1994.7084269930899</v>
      </c>
      <c r="E329" s="39">
        <v>793.45656852329296</v>
      </c>
      <c r="F329" s="39">
        <v>201.71511359182901</v>
      </c>
      <c r="G329" s="39">
        <v>52.485601703371302</v>
      </c>
      <c r="H329" s="39">
        <v>139192.35629582201</v>
      </c>
      <c r="I329" s="39">
        <v>19922.272806218101</v>
      </c>
      <c r="J329" s="39">
        <v>132554.11467218999</v>
      </c>
      <c r="K329" s="39">
        <v>18925.691281188199</v>
      </c>
      <c r="L329" s="39">
        <v>7173.8841932740897</v>
      </c>
      <c r="M329" s="39">
        <v>1087.9604450393699</v>
      </c>
      <c r="N329" s="39">
        <v>141378.207315154</v>
      </c>
      <c r="O329" s="39">
        <v>20736.2975544111</v>
      </c>
      <c r="P329" s="39">
        <v>21276.037872732501</v>
      </c>
      <c r="Q329" s="39">
        <v>36166.348203020701</v>
      </c>
      <c r="R329" s="39">
        <v>49159.743204287697</v>
      </c>
      <c r="S329" s="39">
        <v>130821.85045468299</v>
      </c>
      <c r="T329" s="39">
        <v>18682.999864193702</v>
      </c>
      <c r="U329" s="39">
        <v>34284.471869697103</v>
      </c>
      <c r="V329" s="39">
        <v>5690.9486582796198</v>
      </c>
      <c r="W329" s="39">
        <v>91961.706519999396</v>
      </c>
      <c r="X329" s="39">
        <v>12322.865525851201</v>
      </c>
      <c r="Y329" s="39">
        <v>4194.0553639012096</v>
      </c>
      <c r="Z329" s="39">
        <v>667.37509423070401</v>
      </c>
      <c r="AA329" s="39">
        <v>101418.363881114</v>
      </c>
      <c r="AB329" s="39">
        <v>13464.800726695899</v>
      </c>
      <c r="AC329" s="39">
        <v>29222.823638312799</v>
      </c>
      <c r="AD329" s="39">
        <v>5242.3033704546697</v>
      </c>
      <c r="AE329" s="39">
        <v>2097.6043942807401</v>
      </c>
      <c r="AF329" s="39">
        <v>783.46411347698097</v>
      </c>
      <c r="AG329" s="39">
        <v>128499.500454637</v>
      </c>
      <c r="AH329" s="39">
        <v>16673.970116669701</v>
      </c>
      <c r="AI329" s="39">
        <v>122126.76033161199</v>
      </c>
      <c r="AJ329" s="39">
        <v>15863.786742791901</v>
      </c>
      <c r="AK329" s="39">
        <v>6634.2200162681402</v>
      </c>
      <c r="AL329" s="39">
        <v>923.56598461467604</v>
      </c>
      <c r="AM329" s="39">
        <v>130598.59745174</v>
      </c>
      <c r="AN329" s="39">
        <v>17471.727445984001</v>
      </c>
      <c r="AO329" s="39">
        <v>17929.659064684201</v>
      </c>
      <c r="AP329" s="39">
        <v>45624.739325590897</v>
      </c>
      <c r="AQ329" s="39">
        <v>91.343919803034495</v>
      </c>
      <c r="AR329" s="39">
        <v>63.148947325495399</v>
      </c>
      <c r="AS329" s="39">
        <v>10605.079785911301</v>
      </c>
      <c r="AT329" s="39">
        <v>3232.5031212546101</v>
      </c>
      <c r="AU329" s="39">
        <v>10060.182692574601</v>
      </c>
      <c r="AV329" s="39">
        <v>3084.7873329808299</v>
      </c>
      <c r="AW329" s="39">
        <v>559.06915193224802</v>
      </c>
      <c r="AX329" s="39">
        <v>168.664851503487</v>
      </c>
      <c r="AY329" s="39">
        <v>10695.050231098399</v>
      </c>
      <c r="AZ329" s="39">
        <v>3296.07287905256</v>
      </c>
      <c r="BA329" s="39">
        <v>3310.19505888094</v>
      </c>
      <c r="BB329" s="39">
        <v>3515.6536490990702</v>
      </c>
    </row>
    <row r="330" spans="1:54">
      <c r="A330" s="38">
        <v>40755</v>
      </c>
      <c r="B330" s="39">
        <v>2171.60154025171</v>
      </c>
      <c r="C330" s="39">
        <v>866.17343146908297</v>
      </c>
      <c r="D330" s="39">
        <v>1970.185669293</v>
      </c>
      <c r="E330" s="39">
        <v>816.37386391180405</v>
      </c>
      <c r="F330" s="39">
        <v>203.271340733508</v>
      </c>
      <c r="G330" s="39">
        <v>51.8469372813394</v>
      </c>
      <c r="H330" s="39">
        <v>139120.89907905899</v>
      </c>
      <c r="I330" s="39">
        <v>20065.280303964599</v>
      </c>
      <c r="J330" s="39">
        <v>132004.64272526201</v>
      </c>
      <c r="K330" s="39">
        <v>18993.972996938701</v>
      </c>
      <c r="L330" s="39">
        <v>7152.17944150935</v>
      </c>
      <c r="M330" s="39">
        <v>1092.28028295165</v>
      </c>
      <c r="N330" s="39">
        <v>141293.313887664</v>
      </c>
      <c r="O330" s="39">
        <v>20938.6403499033</v>
      </c>
      <c r="P330" s="39">
        <v>21356.6721731656</v>
      </c>
      <c r="Q330" s="39">
        <v>36226.708804663002</v>
      </c>
      <c r="R330" s="39">
        <v>49172.615819423198</v>
      </c>
      <c r="S330" s="39">
        <v>130367.477725388</v>
      </c>
      <c r="T330" s="39">
        <v>18803.270736941799</v>
      </c>
      <c r="U330" s="39">
        <v>34460.289548728797</v>
      </c>
      <c r="V330" s="39">
        <v>5751.4560973410398</v>
      </c>
      <c r="W330" s="39">
        <v>92199.730703280497</v>
      </c>
      <c r="X330" s="39">
        <v>12350.279571265</v>
      </c>
      <c r="Y330" s="39">
        <v>4254.0663602674504</v>
      </c>
      <c r="Z330" s="39">
        <v>681.00491901695705</v>
      </c>
      <c r="AA330" s="39">
        <v>101708.22132493</v>
      </c>
      <c r="AB330" s="39">
        <v>13554.9252114808</v>
      </c>
      <c r="AC330" s="39">
        <v>29100.796821498101</v>
      </c>
      <c r="AD330" s="39">
        <v>5239.5247441347701</v>
      </c>
      <c r="AE330" s="39">
        <v>2088.1627308679399</v>
      </c>
      <c r="AF330" s="39">
        <v>802.73254895511195</v>
      </c>
      <c r="AG330" s="39">
        <v>128528.54626778299</v>
      </c>
      <c r="AH330" s="39">
        <v>16763.0528825314</v>
      </c>
      <c r="AI330" s="39">
        <v>121989.400837861</v>
      </c>
      <c r="AJ330" s="39">
        <v>15837.832981355799</v>
      </c>
      <c r="AK330" s="39">
        <v>6548.3454744938799</v>
      </c>
      <c r="AL330" s="39">
        <v>928.36094131387597</v>
      </c>
      <c r="AM330" s="39">
        <v>130603.79098872301</v>
      </c>
      <c r="AN330" s="39">
        <v>17566.982440096999</v>
      </c>
      <c r="AO330" s="39">
        <v>18017.779010566101</v>
      </c>
      <c r="AP330" s="39">
        <v>45545.728674846898</v>
      </c>
      <c r="AQ330" s="39">
        <v>90.721620224662004</v>
      </c>
      <c r="AR330" s="39">
        <v>64.362507340520807</v>
      </c>
      <c r="AS330" s="39">
        <v>10674.505834703999</v>
      </c>
      <c r="AT330" s="39">
        <v>3303.4830576442801</v>
      </c>
      <c r="AU330" s="39">
        <v>10115.9396657056</v>
      </c>
      <c r="AV330" s="39">
        <v>3141.3655971029498</v>
      </c>
      <c r="AW330" s="39">
        <v>568.10536049506004</v>
      </c>
      <c r="AX330" s="39">
        <v>163.52759729970299</v>
      </c>
      <c r="AY330" s="39">
        <v>10765.4411206887</v>
      </c>
      <c r="AZ330" s="39">
        <v>3367.7022580849898</v>
      </c>
      <c r="BA330" s="39">
        <v>3329.0274556173499</v>
      </c>
      <c r="BB330" s="39">
        <v>3598.9207769375498</v>
      </c>
    </row>
    <row r="331" spans="1:54">
      <c r="A331" s="38">
        <v>40786</v>
      </c>
      <c r="B331" s="39">
        <v>2146.17754917397</v>
      </c>
      <c r="C331" s="39">
        <v>857.061326503685</v>
      </c>
      <c r="D331" s="39">
        <v>1948.2620473376701</v>
      </c>
      <c r="E331" s="39">
        <v>804.35953905064798</v>
      </c>
      <c r="F331" s="39">
        <v>197.280122021295</v>
      </c>
      <c r="G331" s="39">
        <v>52.330552889505</v>
      </c>
      <c r="H331" s="39">
        <v>139614.84758364299</v>
      </c>
      <c r="I331" s="39">
        <v>20063.0031640657</v>
      </c>
      <c r="J331" s="39">
        <v>131993.97089234399</v>
      </c>
      <c r="K331" s="39">
        <v>19008.360738386698</v>
      </c>
      <c r="L331" s="39">
        <v>7197.63753812493</v>
      </c>
      <c r="M331" s="39">
        <v>1089.89655140221</v>
      </c>
      <c r="N331" s="39">
        <v>141775.40065108999</v>
      </c>
      <c r="O331" s="39">
        <v>20926.307205438599</v>
      </c>
      <c r="P331" s="39">
        <v>21383.7870413608</v>
      </c>
      <c r="Q331" s="39">
        <v>36339.937918742799</v>
      </c>
      <c r="R331" s="39">
        <v>49075.691272262797</v>
      </c>
      <c r="S331" s="39">
        <v>131896.79714172101</v>
      </c>
      <c r="T331" s="39">
        <v>18980.192857208101</v>
      </c>
      <c r="U331" s="39">
        <v>35377.087896156198</v>
      </c>
      <c r="V331" s="39">
        <v>5738.2467356781699</v>
      </c>
      <c r="W331" s="39">
        <v>92703.673716676494</v>
      </c>
      <c r="X331" s="39">
        <v>12538.429316515399</v>
      </c>
      <c r="Y331" s="39">
        <v>4315.8749114983402</v>
      </c>
      <c r="Z331" s="39">
        <v>681.55308447047298</v>
      </c>
      <c r="AA331" s="39">
        <v>103267.17245949501</v>
      </c>
      <c r="AB331" s="39">
        <v>13767.2217595234</v>
      </c>
      <c r="AC331" s="39">
        <v>28743.074135390201</v>
      </c>
      <c r="AD331" s="39">
        <v>5218.7674957714698</v>
      </c>
      <c r="AE331" s="39">
        <v>2058.1903648658799</v>
      </c>
      <c r="AF331" s="39">
        <v>796.29700475566199</v>
      </c>
      <c r="AG331" s="39">
        <v>128881.61260156101</v>
      </c>
      <c r="AH331" s="39">
        <v>16787.632221209999</v>
      </c>
      <c r="AI331" s="39">
        <v>122065.136806372</v>
      </c>
      <c r="AJ331" s="39">
        <v>15873.0058384104</v>
      </c>
      <c r="AK331" s="39">
        <v>6678.17842511447</v>
      </c>
      <c r="AL331" s="39">
        <v>929.992754033437</v>
      </c>
      <c r="AM331" s="39">
        <v>130958.12166178699</v>
      </c>
      <c r="AN331" s="39">
        <v>17597.594438947799</v>
      </c>
      <c r="AO331" s="39">
        <v>18015.704100822899</v>
      </c>
      <c r="AP331" s="39">
        <v>45490.651982842799</v>
      </c>
      <c r="AQ331" s="39">
        <v>89.036586426979994</v>
      </c>
      <c r="AR331" s="39">
        <v>60.3945351630367</v>
      </c>
      <c r="AS331" s="39">
        <v>10661.6487329873</v>
      </c>
      <c r="AT331" s="39">
        <v>3274.8499268968999</v>
      </c>
      <c r="AU331" s="39">
        <v>10086.5317506267</v>
      </c>
      <c r="AV331" s="39">
        <v>3096.7778738656598</v>
      </c>
      <c r="AW331" s="39">
        <v>566.58817969236702</v>
      </c>
      <c r="AX331" s="39">
        <v>159.66048077372901</v>
      </c>
      <c r="AY331" s="39">
        <v>10750.3080200732</v>
      </c>
      <c r="AZ331" s="39">
        <v>3335.4128659941198</v>
      </c>
      <c r="BA331" s="39">
        <v>3367.27928496807</v>
      </c>
      <c r="BB331" s="39">
        <v>3586.7852652688898</v>
      </c>
    </row>
    <row r="332" spans="1:54">
      <c r="A332" s="38">
        <v>40816</v>
      </c>
      <c r="B332" s="39">
        <v>2146.0047238102602</v>
      </c>
      <c r="C332" s="39">
        <v>851.44063662252097</v>
      </c>
      <c r="D332" s="39">
        <v>1950.0293303057399</v>
      </c>
      <c r="E332" s="39">
        <v>802.98516991901101</v>
      </c>
      <c r="F332" s="39">
        <v>208.68214665969401</v>
      </c>
      <c r="G332" s="39">
        <v>54.470200177819301</v>
      </c>
      <c r="H332" s="39">
        <v>140183.25824229099</v>
      </c>
      <c r="I332" s="39">
        <v>20221.8871274208</v>
      </c>
      <c r="J332" s="39">
        <v>133204.743840307</v>
      </c>
      <c r="K332" s="39">
        <v>19135.492202801899</v>
      </c>
      <c r="L332" s="39">
        <v>7370.7808542361499</v>
      </c>
      <c r="M332" s="39">
        <v>1112.1495044621199</v>
      </c>
      <c r="N332" s="39">
        <v>142311.20147619801</v>
      </c>
      <c r="O332" s="39">
        <v>21085.910289447002</v>
      </c>
      <c r="P332" s="39">
        <v>21591.384384233901</v>
      </c>
      <c r="Q332" s="39">
        <v>36376.191752191698</v>
      </c>
      <c r="R332" s="39">
        <v>49016.4765340995</v>
      </c>
      <c r="S332" s="39">
        <v>131911.02086288499</v>
      </c>
      <c r="T332" s="39">
        <v>19011.1970646505</v>
      </c>
      <c r="U332" s="39">
        <v>34928.037638609298</v>
      </c>
      <c r="V332" s="39">
        <v>5764.9544056554196</v>
      </c>
      <c r="W332" s="39">
        <v>93419.869657928604</v>
      </c>
      <c r="X332" s="39">
        <v>12550.3344029035</v>
      </c>
      <c r="Y332" s="39">
        <v>4212.3836547088904</v>
      </c>
      <c r="Z332" s="39">
        <v>673.68320289013297</v>
      </c>
      <c r="AA332" s="39">
        <v>103282.065162867</v>
      </c>
      <c r="AB332" s="39">
        <v>13773.3271571444</v>
      </c>
      <c r="AC332" s="39">
        <v>28658.791489224299</v>
      </c>
      <c r="AD332" s="39">
        <v>5264.4874912616897</v>
      </c>
      <c r="AE332" s="39">
        <v>2060.1163357846699</v>
      </c>
      <c r="AF332" s="39">
        <v>790.75082892256398</v>
      </c>
      <c r="AG332" s="39">
        <v>129584.09976722499</v>
      </c>
      <c r="AH332" s="39">
        <v>16879.933204355999</v>
      </c>
      <c r="AI332" s="39">
        <v>122893.721946156</v>
      </c>
      <c r="AJ332" s="39">
        <v>15946.6903014523</v>
      </c>
      <c r="AK332" s="39">
        <v>6836.4928125548204</v>
      </c>
      <c r="AL332" s="39">
        <v>956.46668710850895</v>
      </c>
      <c r="AM332" s="39">
        <v>131650.17744952999</v>
      </c>
      <c r="AN332" s="39">
        <v>17679.437652856399</v>
      </c>
      <c r="AO332" s="39">
        <v>18240.5505039534</v>
      </c>
      <c r="AP332" s="39">
        <v>45455.475025346102</v>
      </c>
      <c r="AQ332" s="39">
        <v>89.1202801936751</v>
      </c>
      <c r="AR332" s="39">
        <v>61.155494615593803</v>
      </c>
      <c r="AS332" s="39">
        <v>10578.6305211859</v>
      </c>
      <c r="AT332" s="39">
        <v>3327.90786515641</v>
      </c>
      <c r="AU332" s="39">
        <v>10044.3136604255</v>
      </c>
      <c r="AV332" s="39">
        <v>3180.6645925276098</v>
      </c>
      <c r="AW332" s="39">
        <v>568.70134557659799</v>
      </c>
      <c r="AX332" s="39">
        <v>164.475124050734</v>
      </c>
      <c r="AY332" s="39">
        <v>10667.6110865461</v>
      </c>
      <c r="AZ332" s="39">
        <v>3389.6419429688899</v>
      </c>
      <c r="BA332" s="39">
        <v>3396.4145151348998</v>
      </c>
      <c r="BB332" s="39">
        <v>3604.8433121764801</v>
      </c>
    </row>
    <row r="333" spans="1:54">
      <c r="A333" s="38">
        <v>40847</v>
      </c>
      <c r="B333" s="39">
        <v>2138.60001840212</v>
      </c>
      <c r="C333" s="39">
        <v>827.622823586697</v>
      </c>
      <c r="D333" s="39">
        <v>1932.6525311197099</v>
      </c>
      <c r="E333" s="39">
        <v>772.43780235260601</v>
      </c>
      <c r="F333" s="39">
        <v>199.53053879449001</v>
      </c>
      <c r="G333" s="39">
        <v>52.140840859599002</v>
      </c>
      <c r="H333" s="39">
        <v>140655.26977766</v>
      </c>
      <c r="I333" s="39">
        <v>20263.2808222729</v>
      </c>
      <c r="J333" s="39">
        <v>133071.88019565499</v>
      </c>
      <c r="K333" s="39">
        <v>19126.597751663499</v>
      </c>
      <c r="L333" s="39">
        <v>7157.4571953974601</v>
      </c>
      <c r="M333" s="39">
        <v>1087.0059065073899</v>
      </c>
      <c r="N333" s="39">
        <v>142792.86206693901</v>
      </c>
      <c r="O333" s="39">
        <v>21088.956357724801</v>
      </c>
      <c r="P333" s="39">
        <v>21568.656034943499</v>
      </c>
      <c r="Q333" s="39">
        <v>37014.816358469703</v>
      </c>
      <c r="R333" s="39">
        <v>49600.864793492103</v>
      </c>
      <c r="S333" s="39">
        <v>132065.062085824</v>
      </c>
      <c r="T333" s="39">
        <v>19073.438635174301</v>
      </c>
      <c r="U333" s="39">
        <v>34949.136628368302</v>
      </c>
      <c r="V333" s="39">
        <v>5854.6256840174701</v>
      </c>
      <c r="W333" s="39">
        <v>93031.917824688993</v>
      </c>
      <c r="X333" s="39">
        <v>12524.351197468201</v>
      </c>
      <c r="Y333" s="39">
        <v>4297.8756480669799</v>
      </c>
      <c r="Z333" s="39">
        <v>684.89625797008205</v>
      </c>
      <c r="AA333" s="39">
        <v>103307.270843841</v>
      </c>
      <c r="AB333" s="39">
        <v>13794.283491411999</v>
      </c>
      <c r="AC333" s="39">
        <v>28561.209442324998</v>
      </c>
      <c r="AD333" s="39">
        <v>5256.38998849785</v>
      </c>
      <c r="AE333" s="39">
        <v>2047.5389237444199</v>
      </c>
      <c r="AF333" s="39">
        <v>766.89101547688904</v>
      </c>
      <c r="AG333" s="39">
        <v>130005.6556388</v>
      </c>
      <c r="AH333" s="39">
        <v>16850.715809884899</v>
      </c>
      <c r="AI333" s="39">
        <v>123230.778637443</v>
      </c>
      <c r="AJ333" s="39">
        <v>15895.8389089713</v>
      </c>
      <c r="AK333" s="39">
        <v>6534.9589053782202</v>
      </c>
      <c r="AL333" s="39">
        <v>916.97396963457402</v>
      </c>
      <c r="AM333" s="39">
        <v>131989.736680039</v>
      </c>
      <c r="AN333" s="39">
        <v>17621.107141281798</v>
      </c>
      <c r="AO333" s="39">
        <v>18143.5324160413</v>
      </c>
      <c r="AP333" s="39">
        <v>45925.3447323121</v>
      </c>
      <c r="AQ333" s="39">
        <v>89.165648990448204</v>
      </c>
      <c r="AR333" s="39">
        <v>60.895982863186298</v>
      </c>
      <c r="AS333" s="39">
        <v>10661.217038319999</v>
      </c>
      <c r="AT333" s="39">
        <v>3391.97834215273</v>
      </c>
      <c r="AU333" s="39">
        <v>10049.4501207912</v>
      </c>
      <c r="AV333" s="39">
        <v>3221.4988727704499</v>
      </c>
      <c r="AW333" s="39">
        <v>564.90697809218602</v>
      </c>
      <c r="AX333" s="39">
        <v>168.23308779642201</v>
      </c>
      <c r="AY333" s="39">
        <v>10750.572138215201</v>
      </c>
      <c r="AZ333" s="39">
        <v>3453.7820978550699</v>
      </c>
      <c r="BA333" s="39">
        <v>3430.5629906389099</v>
      </c>
      <c r="BB333" s="39">
        <v>3675.2946539927898</v>
      </c>
    </row>
    <row r="334" spans="1:54">
      <c r="A334" s="38">
        <v>40877</v>
      </c>
      <c r="B334" s="39">
        <v>2106.8227965514302</v>
      </c>
      <c r="C334" s="39">
        <v>813.27956203188796</v>
      </c>
      <c r="D334" s="39">
        <v>1907.86058140557</v>
      </c>
      <c r="E334" s="39">
        <v>761.30946206374801</v>
      </c>
      <c r="F334" s="39">
        <v>196.68199943876999</v>
      </c>
      <c r="G334" s="39">
        <v>51.340564208090399</v>
      </c>
      <c r="H334" s="39">
        <v>141443.88010558501</v>
      </c>
      <c r="I334" s="39">
        <v>20247.2527298565</v>
      </c>
      <c r="J334" s="39">
        <v>134212.52993533199</v>
      </c>
      <c r="K334" s="39">
        <v>19174.0193188058</v>
      </c>
      <c r="L334" s="39">
        <v>7487.7214429189098</v>
      </c>
      <c r="M334" s="39">
        <v>1105.7317929369899</v>
      </c>
      <c r="N334" s="39">
        <v>143578.21963649301</v>
      </c>
      <c r="O334" s="39">
        <v>21059.380323120698</v>
      </c>
      <c r="P334" s="39">
        <v>21652.957346742998</v>
      </c>
      <c r="Q334" s="39">
        <v>36647.489996185002</v>
      </c>
      <c r="R334" s="39">
        <v>49789.789807205299</v>
      </c>
      <c r="S334" s="39">
        <v>135548.46238309401</v>
      </c>
      <c r="T334" s="39">
        <v>19250.548090796401</v>
      </c>
      <c r="U334" s="39">
        <v>34876.1488913961</v>
      </c>
      <c r="V334" s="39">
        <v>5783.4684014042105</v>
      </c>
      <c r="W334" s="39">
        <v>95411.719970096194</v>
      </c>
      <c r="X334" s="39">
        <v>12738.917937853301</v>
      </c>
      <c r="Y334" s="39">
        <v>4379.7072808268904</v>
      </c>
      <c r="Z334" s="39">
        <v>699.70694914840703</v>
      </c>
      <c r="AA334" s="39">
        <v>105857.065125824</v>
      </c>
      <c r="AB334" s="39">
        <v>13877.956363437501</v>
      </c>
      <c r="AC334" s="39">
        <v>28971.245818985401</v>
      </c>
      <c r="AD334" s="39">
        <v>5339.93937970144</v>
      </c>
      <c r="AE334" s="39">
        <v>2013.3996045081101</v>
      </c>
      <c r="AF334" s="39">
        <v>751.88722581647698</v>
      </c>
      <c r="AG334" s="39">
        <v>130789.93338596101</v>
      </c>
      <c r="AH334" s="39">
        <v>16880.6109673147</v>
      </c>
      <c r="AI334" s="39">
        <v>124041.609783138</v>
      </c>
      <c r="AJ334" s="39">
        <v>15981.575242274899</v>
      </c>
      <c r="AK334" s="39">
        <v>6932.6965621488298</v>
      </c>
      <c r="AL334" s="39">
        <v>938.45303506751395</v>
      </c>
      <c r="AM334" s="39">
        <v>132844.27723728601</v>
      </c>
      <c r="AN334" s="39">
        <v>17628.3697814802</v>
      </c>
      <c r="AO334" s="39">
        <v>18179.680452833702</v>
      </c>
      <c r="AP334" s="39">
        <v>46175.3595957547</v>
      </c>
      <c r="AQ334" s="39">
        <v>89.011634241868194</v>
      </c>
      <c r="AR334" s="39">
        <v>61.3501258177876</v>
      </c>
      <c r="AS334" s="39">
        <v>10661.371348700401</v>
      </c>
      <c r="AT334" s="39">
        <v>3363.35869043915</v>
      </c>
      <c r="AU334" s="39">
        <v>10106.8385907339</v>
      </c>
      <c r="AV334" s="39">
        <v>3200.7124438472802</v>
      </c>
      <c r="AW334" s="39">
        <v>569.80636731818799</v>
      </c>
      <c r="AX334" s="39">
        <v>164.225360495286</v>
      </c>
      <c r="AY334" s="39">
        <v>10750.9937315684</v>
      </c>
      <c r="AZ334" s="39">
        <v>3425.05016353273</v>
      </c>
      <c r="BA334" s="39">
        <v>3471.3369249069101</v>
      </c>
      <c r="BB334" s="39">
        <v>3627.7075356277001</v>
      </c>
    </row>
    <row r="335" spans="1:54">
      <c r="A335" s="38">
        <v>40908</v>
      </c>
      <c r="B335" s="39">
        <v>2110.59237400539</v>
      </c>
      <c r="C335" s="39">
        <v>805.91958484289</v>
      </c>
      <c r="D335" s="39">
        <v>1915.8007792426799</v>
      </c>
      <c r="E335" s="39">
        <v>756.63762085973895</v>
      </c>
      <c r="F335" s="39">
        <v>200.20091806448701</v>
      </c>
      <c r="G335" s="39">
        <v>51.920420295526</v>
      </c>
      <c r="H335" s="39">
        <v>141652.80761851999</v>
      </c>
      <c r="I335" s="39">
        <v>20247.131692306401</v>
      </c>
      <c r="J335" s="39">
        <v>134702.335383158</v>
      </c>
      <c r="K335" s="39">
        <v>19194.4397498406</v>
      </c>
      <c r="L335" s="39">
        <v>7717.7713765601602</v>
      </c>
      <c r="M335" s="39">
        <v>1122.02959510194</v>
      </c>
      <c r="N335" s="39">
        <v>143766.51471662501</v>
      </c>
      <c r="O335" s="39">
        <v>21055.7786147435</v>
      </c>
      <c r="P335" s="39">
        <v>21714.357461846201</v>
      </c>
      <c r="Q335" s="39">
        <v>36582.8606024365</v>
      </c>
      <c r="R335" s="39">
        <v>49697.462506953998</v>
      </c>
      <c r="S335" s="39">
        <v>133908.26317557899</v>
      </c>
      <c r="T335" s="39">
        <v>19035.752336341098</v>
      </c>
      <c r="U335" s="39">
        <v>34844.287147497998</v>
      </c>
      <c r="V335" s="39">
        <v>5796.7249149354602</v>
      </c>
      <c r="W335" s="39">
        <v>95102.774151692996</v>
      </c>
      <c r="X335" s="39">
        <v>12661.8019744864</v>
      </c>
      <c r="Y335" s="39">
        <v>4331.3960670994902</v>
      </c>
      <c r="Z335" s="39">
        <v>678.15777504510004</v>
      </c>
      <c r="AA335" s="39">
        <v>105434.411784885</v>
      </c>
      <c r="AB335" s="39">
        <v>13825.718262243799</v>
      </c>
      <c r="AC335" s="39">
        <v>28629.1503870427</v>
      </c>
      <c r="AD335" s="39">
        <v>5298.6866579305697</v>
      </c>
      <c r="AE335" s="39">
        <v>2027.68175795875</v>
      </c>
      <c r="AF335" s="39">
        <v>743.93184955340996</v>
      </c>
      <c r="AG335" s="39">
        <v>131137.52349672699</v>
      </c>
      <c r="AH335" s="39">
        <v>16889.863331541699</v>
      </c>
      <c r="AI335" s="39">
        <v>124393.633532911</v>
      </c>
      <c r="AJ335" s="39">
        <v>15988.9583437609</v>
      </c>
      <c r="AK335" s="39">
        <v>7168.1453741075602</v>
      </c>
      <c r="AL335" s="39">
        <v>954.75472341736895</v>
      </c>
      <c r="AM335" s="39">
        <v>133161.33675479001</v>
      </c>
      <c r="AN335" s="39">
        <v>17643.918743910999</v>
      </c>
      <c r="AO335" s="39">
        <v>18279.1577936658</v>
      </c>
      <c r="AP335" s="39">
        <v>45969.609415090199</v>
      </c>
      <c r="AQ335" s="39">
        <v>88.887543438135197</v>
      </c>
      <c r="AR335" s="39">
        <v>62.457780523398</v>
      </c>
      <c r="AS335" s="39">
        <v>10656.686193174701</v>
      </c>
      <c r="AT335" s="39">
        <v>3371.3972924050199</v>
      </c>
      <c r="AU335" s="39">
        <v>10139.6195123462</v>
      </c>
      <c r="AV335" s="39">
        <v>3225.8475528301801</v>
      </c>
      <c r="AW335" s="39">
        <v>574.62203064828498</v>
      </c>
      <c r="AX335" s="39">
        <v>164.44997068299301</v>
      </c>
      <c r="AY335" s="39">
        <v>10745.9974557655</v>
      </c>
      <c r="AZ335" s="39">
        <v>3435.5488974377399</v>
      </c>
      <c r="BA335" s="39">
        <v>3421.33180234161</v>
      </c>
      <c r="BB335" s="39">
        <v>3725.9620726810199</v>
      </c>
    </row>
    <row r="336" spans="1:54">
      <c r="A336" s="38">
        <v>40939</v>
      </c>
      <c r="B336" s="39">
        <v>2075.2188568116799</v>
      </c>
      <c r="C336" s="39">
        <v>792.49813967288503</v>
      </c>
      <c r="D336" s="39">
        <v>1874.47651693394</v>
      </c>
      <c r="E336" s="39">
        <v>743.17349810700705</v>
      </c>
      <c r="F336" s="39">
        <v>200.60629578362301</v>
      </c>
      <c r="G336" s="39">
        <v>50.9928784786688</v>
      </c>
      <c r="H336" s="39">
        <v>142888.038530188</v>
      </c>
      <c r="I336" s="39">
        <v>20494.090151911201</v>
      </c>
      <c r="J336" s="39">
        <v>134680.686158656</v>
      </c>
      <c r="K336" s="39">
        <v>19311.670074071499</v>
      </c>
      <c r="L336" s="39">
        <v>7542.2794714450602</v>
      </c>
      <c r="M336" s="39">
        <v>1082.9136027713901</v>
      </c>
      <c r="N336" s="39">
        <v>144959.26575937099</v>
      </c>
      <c r="O336" s="39">
        <v>21285.535025997098</v>
      </c>
      <c r="P336" s="39">
        <v>21797.999016879501</v>
      </c>
      <c r="Q336" s="39">
        <v>36567.5244131035</v>
      </c>
      <c r="R336" s="39">
        <v>49725.059189106803</v>
      </c>
      <c r="S336" s="39">
        <v>135011.53878489599</v>
      </c>
      <c r="T336" s="39">
        <v>19328.756122949701</v>
      </c>
      <c r="U336" s="39">
        <v>34653.316490793302</v>
      </c>
      <c r="V336" s="39">
        <v>5848.57870133298</v>
      </c>
      <c r="W336" s="39">
        <v>95533.906585588396</v>
      </c>
      <c r="X336" s="39">
        <v>12772.289580783099</v>
      </c>
      <c r="Y336" s="39">
        <v>4414.3235385207699</v>
      </c>
      <c r="Z336" s="39">
        <v>695.67754792351604</v>
      </c>
      <c r="AA336" s="39">
        <v>106660.008371195</v>
      </c>
      <c r="AB336" s="39">
        <v>14033.069424294699</v>
      </c>
      <c r="AC336" s="39">
        <v>28256.805726736398</v>
      </c>
      <c r="AD336" s="39">
        <v>5271.6258465836299</v>
      </c>
      <c r="AE336" s="39">
        <v>1998.41908799937</v>
      </c>
      <c r="AF336" s="39">
        <v>733.68296961231601</v>
      </c>
      <c r="AG336" s="39">
        <v>132244.33326684099</v>
      </c>
      <c r="AH336" s="39">
        <v>17100.467060411102</v>
      </c>
      <c r="AI336" s="39">
        <v>124990.867150381</v>
      </c>
      <c r="AJ336" s="39">
        <v>16083.0232039529</v>
      </c>
      <c r="AK336" s="39">
        <v>6919.3486123537796</v>
      </c>
      <c r="AL336" s="39">
        <v>917.26298891704505</v>
      </c>
      <c r="AM336" s="39">
        <v>134241.51161143501</v>
      </c>
      <c r="AN336" s="39">
        <v>17816.858173959899</v>
      </c>
      <c r="AO336" s="39">
        <v>18357.4605491519</v>
      </c>
      <c r="AP336" s="39">
        <v>46093.1175828419</v>
      </c>
      <c r="AQ336" s="39">
        <v>86.328208232787205</v>
      </c>
      <c r="AR336" s="39">
        <v>59.370695712319701</v>
      </c>
      <c r="AS336" s="39">
        <v>10674.2529008773</v>
      </c>
      <c r="AT336" s="39">
        <v>3393.9180983687702</v>
      </c>
      <c r="AU336" s="39">
        <v>10008.691723173</v>
      </c>
      <c r="AV336" s="39">
        <v>3220.6752160420301</v>
      </c>
      <c r="AW336" s="39">
        <v>583.59719557731205</v>
      </c>
      <c r="AX336" s="39">
        <v>165.30338446550999</v>
      </c>
      <c r="AY336" s="39">
        <v>10759.503712506699</v>
      </c>
      <c r="AZ336" s="39">
        <v>3452.65341122377</v>
      </c>
      <c r="BA336" s="39">
        <v>3480.6957399190201</v>
      </c>
      <c r="BB336" s="39">
        <v>3687.13337645814</v>
      </c>
    </row>
    <row r="337" spans="1:54">
      <c r="A337" s="38">
        <v>40968</v>
      </c>
      <c r="B337" s="39">
        <v>2106.46492116437</v>
      </c>
      <c r="C337" s="39">
        <v>804.74291121184604</v>
      </c>
      <c r="D337" s="39">
        <v>1896.6200777905301</v>
      </c>
      <c r="E337" s="39">
        <v>750.34832075358702</v>
      </c>
      <c r="F337" s="39">
        <v>205.306245427953</v>
      </c>
      <c r="G337" s="39">
        <v>51.918172747880703</v>
      </c>
      <c r="H337" s="39">
        <v>144044.77439452001</v>
      </c>
      <c r="I337" s="39">
        <v>20647.973529057199</v>
      </c>
      <c r="J337" s="39">
        <v>136145.76176006999</v>
      </c>
      <c r="K337" s="39">
        <v>19500.288434865</v>
      </c>
      <c r="L337" s="39">
        <v>8076.2537603342898</v>
      </c>
      <c r="M337" s="39">
        <v>1152.2991398792799</v>
      </c>
      <c r="N337" s="39">
        <v>146132.832533604</v>
      </c>
      <c r="O337" s="39">
        <v>21449.574767985501</v>
      </c>
      <c r="P337" s="39">
        <v>21823.882670083502</v>
      </c>
      <c r="Q337" s="39">
        <v>35309.149050923203</v>
      </c>
      <c r="R337" s="39">
        <v>50153.759405639699</v>
      </c>
      <c r="S337" s="39">
        <v>135945.0888844</v>
      </c>
      <c r="T337" s="39">
        <v>19469.4081326017</v>
      </c>
      <c r="U337" s="39">
        <v>34993.424533732199</v>
      </c>
      <c r="V337" s="39">
        <v>5942.4325745475899</v>
      </c>
      <c r="W337" s="39">
        <v>95950.915472245993</v>
      </c>
      <c r="X337" s="39">
        <v>12864.918316183501</v>
      </c>
      <c r="Y337" s="39">
        <v>4397.79468887855</v>
      </c>
      <c r="Z337" s="39">
        <v>685.24662741089298</v>
      </c>
      <c r="AA337" s="39">
        <v>107675.07102222599</v>
      </c>
      <c r="AB337" s="39">
        <v>14124.437988117899</v>
      </c>
      <c r="AC337" s="39">
        <v>28461.0998284944</v>
      </c>
      <c r="AD337" s="39">
        <v>5313.8533726045698</v>
      </c>
      <c r="AE337" s="39">
        <v>2009.88010969371</v>
      </c>
      <c r="AF337" s="39">
        <v>745.60056475285296</v>
      </c>
      <c r="AG337" s="39">
        <v>133115.35564857899</v>
      </c>
      <c r="AH337" s="39">
        <v>17223.475584670599</v>
      </c>
      <c r="AI337" s="39">
        <v>125857.826804403</v>
      </c>
      <c r="AJ337" s="39">
        <v>16257.0202874264</v>
      </c>
      <c r="AK337" s="39">
        <v>7468.8260828592402</v>
      </c>
      <c r="AL337" s="39">
        <v>997.88545512759595</v>
      </c>
      <c r="AM337" s="39">
        <v>135130.59016972501</v>
      </c>
      <c r="AN337" s="39">
        <v>17969.691179776401</v>
      </c>
      <c r="AO337" s="39">
        <v>18369.6238913987</v>
      </c>
      <c r="AP337" s="39">
        <v>46389.4555526802</v>
      </c>
      <c r="AQ337" s="39">
        <v>88.005388527949705</v>
      </c>
      <c r="AR337" s="39">
        <v>59.942463665814302</v>
      </c>
      <c r="AS337" s="39">
        <v>10814.923909622899</v>
      </c>
      <c r="AT337" s="39">
        <v>3423.7701639853399</v>
      </c>
      <c r="AU337" s="39">
        <v>10194.376939411501</v>
      </c>
      <c r="AV337" s="39">
        <v>3253.2377833301398</v>
      </c>
      <c r="AW337" s="39">
        <v>593.52204305917405</v>
      </c>
      <c r="AX337" s="39">
        <v>160.714189474682</v>
      </c>
      <c r="AY337" s="39">
        <v>10902.9663263076</v>
      </c>
      <c r="AZ337" s="39">
        <v>3483.8563969092802</v>
      </c>
      <c r="BA337" s="39">
        <v>3447.9202538487598</v>
      </c>
      <c r="BB337" s="39">
        <v>3652.88375753732</v>
      </c>
    </row>
    <row r="338" spans="1:54">
      <c r="A338" s="38">
        <v>40999</v>
      </c>
      <c r="B338" s="39">
        <v>2088.48524303976</v>
      </c>
      <c r="C338" s="39">
        <v>819.96563202245204</v>
      </c>
      <c r="D338" s="39">
        <v>1888.8658015445999</v>
      </c>
      <c r="E338" s="39">
        <v>761.00622120941796</v>
      </c>
      <c r="F338" s="39">
        <v>204.66907656753901</v>
      </c>
      <c r="G338" s="39">
        <v>51.853398572710802</v>
      </c>
      <c r="H338" s="39">
        <v>144126.00746512</v>
      </c>
      <c r="I338" s="39">
        <v>20464.007426819</v>
      </c>
      <c r="J338" s="39">
        <v>136404.55879961699</v>
      </c>
      <c r="K338" s="39">
        <v>19314.7700193331</v>
      </c>
      <c r="L338" s="39">
        <v>7816.0360999688901</v>
      </c>
      <c r="M338" s="39">
        <v>1146.36823378038</v>
      </c>
      <c r="N338" s="39">
        <v>146202.283073236</v>
      </c>
      <c r="O338" s="39">
        <v>21274.284211274098</v>
      </c>
      <c r="P338" s="39">
        <v>22078.408054103998</v>
      </c>
      <c r="Q338" s="39">
        <v>36463.828915456797</v>
      </c>
      <c r="R338" s="39">
        <v>49854.615146240001</v>
      </c>
      <c r="S338" s="39">
        <v>135998.59913811801</v>
      </c>
      <c r="T338" s="39">
        <v>19354.240106523299</v>
      </c>
      <c r="U338" s="39">
        <v>34951.216107033702</v>
      </c>
      <c r="V338" s="39">
        <v>5819.5358211898601</v>
      </c>
      <c r="W338" s="39">
        <v>96912.073029777006</v>
      </c>
      <c r="X338" s="39">
        <v>12857.539815808201</v>
      </c>
      <c r="Y338" s="39">
        <v>4455.90827059194</v>
      </c>
      <c r="Z338" s="39">
        <v>696.06766269688706</v>
      </c>
      <c r="AA338" s="39">
        <v>107984.666984191</v>
      </c>
      <c r="AB338" s="39">
        <v>14103.7885867638</v>
      </c>
      <c r="AC338" s="39">
        <v>28388.7011847672</v>
      </c>
      <c r="AD338" s="39">
        <v>5239.0228661479296</v>
      </c>
      <c r="AE338" s="39">
        <v>1998.9865248112601</v>
      </c>
      <c r="AF338" s="39">
        <v>758.10694815600505</v>
      </c>
      <c r="AG338" s="39">
        <v>133318.84345175099</v>
      </c>
      <c r="AH338" s="39">
        <v>17084.6831677472</v>
      </c>
      <c r="AI338" s="39">
        <v>126197.46845126001</v>
      </c>
      <c r="AJ338" s="39">
        <v>16097.7554661738</v>
      </c>
      <c r="AK338" s="39">
        <v>7249.6837258293199</v>
      </c>
      <c r="AL338" s="39">
        <v>974.09606790467706</v>
      </c>
      <c r="AM338" s="39">
        <v>135313.59414738201</v>
      </c>
      <c r="AN338" s="39">
        <v>17845.931762343302</v>
      </c>
      <c r="AO338" s="39">
        <v>18541.7478086583</v>
      </c>
      <c r="AP338" s="39">
        <v>46083.440056746003</v>
      </c>
      <c r="AQ338" s="39">
        <v>87.425838743541107</v>
      </c>
      <c r="AR338" s="39">
        <v>59.901757712524798</v>
      </c>
      <c r="AS338" s="39">
        <v>10825.6018660298</v>
      </c>
      <c r="AT338" s="39">
        <v>3393.95846000848</v>
      </c>
      <c r="AU338" s="39">
        <v>10204.9346218832</v>
      </c>
      <c r="AV338" s="39">
        <v>3236.8491775350999</v>
      </c>
      <c r="AW338" s="39">
        <v>600.79773694930304</v>
      </c>
      <c r="AX338" s="39">
        <v>166.857490064426</v>
      </c>
      <c r="AY338" s="39">
        <v>10914.652599445801</v>
      </c>
      <c r="AZ338" s="39">
        <v>3453.7907667892</v>
      </c>
      <c r="BA338" s="39">
        <v>3527.4764584207901</v>
      </c>
      <c r="BB338" s="39">
        <v>3734.1050796386999</v>
      </c>
    </row>
    <row r="339" spans="1:54">
      <c r="A339" s="38">
        <v>41029</v>
      </c>
      <c r="B339" s="39">
        <v>2085.8544161108698</v>
      </c>
      <c r="C339" s="39">
        <v>816.22216183185697</v>
      </c>
      <c r="D339" s="39">
        <v>1871.41263171064</v>
      </c>
      <c r="E339" s="39">
        <v>766.55166742421704</v>
      </c>
      <c r="F339" s="39">
        <v>207.18777181975199</v>
      </c>
      <c r="G339" s="39">
        <v>53.258245233761102</v>
      </c>
      <c r="H339" s="39">
        <v>145410.19120334499</v>
      </c>
      <c r="I339" s="39">
        <v>20765.552252081601</v>
      </c>
      <c r="J339" s="39">
        <v>137067.49580328399</v>
      </c>
      <c r="K339" s="39">
        <v>19564.3936326478</v>
      </c>
      <c r="L339" s="39">
        <v>7769.6087738217202</v>
      </c>
      <c r="M339" s="39">
        <v>1146.3323352894799</v>
      </c>
      <c r="N339" s="39">
        <v>147504.68286475301</v>
      </c>
      <c r="O339" s="39">
        <v>21587.704439650901</v>
      </c>
      <c r="P339" s="39">
        <v>22203.452914521</v>
      </c>
      <c r="Q339" s="39">
        <v>36629.553179654002</v>
      </c>
      <c r="R339" s="39">
        <v>49967.787903346798</v>
      </c>
      <c r="S339" s="39">
        <v>136943.83727798401</v>
      </c>
      <c r="T339" s="39">
        <v>19510.473547828398</v>
      </c>
      <c r="U339" s="39">
        <v>34670.2834370575</v>
      </c>
      <c r="V339" s="39">
        <v>5880.1060974539396</v>
      </c>
      <c r="W339" s="39">
        <v>97541.296594050902</v>
      </c>
      <c r="X339" s="39">
        <v>12945.980361742701</v>
      </c>
      <c r="Y339" s="39">
        <v>4498.7764503051003</v>
      </c>
      <c r="Z339" s="39">
        <v>705.23933595615995</v>
      </c>
      <c r="AA339" s="39">
        <v>108515.705289433</v>
      </c>
      <c r="AB339" s="39">
        <v>14190.91358</v>
      </c>
      <c r="AC339" s="39">
        <v>28427.647846953099</v>
      </c>
      <c r="AD339" s="39">
        <v>5314.7077102494204</v>
      </c>
      <c r="AE339" s="39">
        <v>1991.7537021278399</v>
      </c>
      <c r="AF339" s="39">
        <v>755.429430337996</v>
      </c>
      <c r="AG339" s="39">
        <v>134454.74215424299</v>
      </c>
      <c r="AH339" s="39">
        <v>17288.217307569801</v>
      </c>
      <c r="AI339" s="39">
        <v>127029.938441786</v>
      </c>
      <c r="AJ339" s="39">
        <v>16248.6308835529</v>
      </c>
      <c r="AK339" s="39">
        <v>7107.7022171376802</v>
      </c>
      <c r="AL339" s="39">
        <v>968.24093471469496</v>
      </c>
      <c r="AM339" s="39">
        <v>136448.37328892999</v>
      </c>
      <c r="AN339" s="39">
        <v>18034.5583942265</v>
      </c>
      <c r="AO339" s="39">
        <v>18662.9894622299</v>
      </c>
      <c r="AP339" s="39">
        <v>46184.184757419302</v>
      </c>
      <c r="AQ339" s="39">
        <v>87.259310703061402</v>
      </c>
      <c r="AR339" s="39">
        <v>60.134532498844202</v>
      </c>
      <c r="AS339" s="39">
        <v>10868.736571510201</v>
      </c>
      <c r="AT339" s="39">
        <v>3531.2040522647198</v>
      </c>
      <c r="AU339" s="39">
        <v>10248.3829138899</v>
      </c>
      <c r="AV339" s="39">
        <v>3322.6908348238799</v>
      </c>
      <c r="AW339" s="39">
        <v>604.51480573514505</v>
      </c>
      <c r="AX339" s="39">
        <v>174.84650048594099</v>
      </c>
      <c r="AY339" s="39">
        <v>10955.3433116541</v>
      </c>
      <c r="AZ339" s="39">
        <v>3589.3099212882098</v>
      </c>
      <c r="BA339" s="39">
        <v>3551.0678621526099</v>
      </c>
      <c r="BB339" s="39">
        <v>3794.9163000497101</v>
      </c>
    </row>
    <row r="340" spans="1:54">
      <c r="A340" s="38">
        <v>41060</v>
      </c>
      <c r="B340" s="39">
        <v>2122.55134476077</v>
      </c>
      <c r="C340" s="39">
        <v>839.85137411167102</v>
      </c>
      <c r="D340" s="39">
        <v>1909.6098457922501</v>
      </c>
      <c r="E340" s="39">
        <v>780.75777740881801</v>
      </c>
      <c r="F340" s="39">
        <v>208.311490270984</v>
      </c>
      <c r="G340" s="39">
        <v>54.234772211926199</v>
      </c>
      <c r="H340" s="39">
        <v>146243.505608217</v>
      </c>
      <c r="I340" s="39">
        <v>20844.613817516802</v>
      </c>
      <c r="J340" s="39">
        <v>138931.51522514899</v>
      </c>
      <c r="K340" s="39">
        <v>19691.033842186702</v>
      </c>
      <c r="L340" s="39">
        <v>7722.6918449741297</v>
      </c>
      <c r="M340" s="39">
        <v>1141.3347627875701</v>
      </c>
      <c r="N340" s="39">
        <v>148364.25875874801</v>
      </c>
      <c r="O340" s="39">
        <v>21688.136204205199</v>
      </c>
      <c r="P340" s="39">
        <v>22205.268327913702</v>
      </c>
      <c r="Q340" s="39">
        <v>36464.350624368199</v>
      </c>
      <c r="R340" s="39">
        <v>50215.229721472402</v>
      </c>
      <c r="S340" s="39">
        <v>138506.71591199501</v>
      </c>
      <c r="T340" s="39">
        <v>19735.091831330199</v>
      </c>
      <c r="U340" s="39">
        <v>35076.168029903602</v>
      </c>
      <c r="V340" s="39">
        <v>5984.8947188538796</v>
      </c>
      <c r="W340" s="39">
        <v>98873.358066985005</v>
      </c>
      <c r="X340" s="39">
        <v>12996.654294853601</v>
      </c>
      <c r="Y340" s="39">
        <v>4533.0254030209699</v>
      </c>
      <c r="Z340" s="39">
        <v>718.20319157428298</v>
      </c>
      <c r="AA340" s="39">
        <v>109928.85259726499</v>
      </c>
      <c r="AB340" s="39">
        <v>14353.701997288301</v>
      </c>
      <c r="AC340" s="39">
        <v>28489.993633677601</v>
      </c>
      <c r="AD340" s="39">
        <v>5376.7136661237901</v>
      </c>
      <c r="AE340" s="39">
        <v>2029.1158383352599</v>
      </c>
      <c r="AF340" s="39">
        <v>780.29671614596703</v>
      </c>
      <c r="AG340" s="39">
        <v>135159.85057117901</v>
      </c>
      <c r="AH340" s="39">
        <v>17378.1335903088</v>
      </c>
      <c r="AI340" s="39">
        <v>128123.872486591</v>
      </c>
      <c r="AJ340" s="39">
        <v>16420.6248991178</v>
      </c>
      <c r="AK340" s="39">
        <v>7169.8888525316297</v>
      </c>
      <c r="AL340" s="39">
        <v>962.18154267221098</v>
      </c>
      <c r="AM340" s="39">
        <v>137198.93299929399</v>
      </c>
      <c r="AN340" s="39">
        <v>18127.398325141799</v>
      </c>
      <c r="AO340" s="39">
        <v>18693.993993309199</v>
      </c>
      <c r="AP340" s="39">
        <v>46408.156836444199</v>
      </c>
      <c r="AQ340" s="39">
        <v>85.846367290672703</v>
      </c>
      <c r="AR340" s="39">
        <v>59.243540620407003</v>
      </c>
      <c r="AS340" s="39">
        <v>10994.5335410426</v>
      </c>
      <c r="AT340" s="39">
        <v>3448.1661246068302</v>
      </c>
      <c r="AU340" s="39">
        <v>10453.3582244667</v>
      </c>
      <c r="AV340" s="39">
        <v>3272.7730359003399</v>
      </c>
      <c r="AW340" s="39">
        <v>602.946675532418</v>
      </c>
      <c r="AX340" s="39">
        <v>178.81745813936701</v>
      </c>
      <c r="AY340" s="39">
        <v>11080.290550952799</v>
      </c>
      <c r="AZ340" s="39">
        <v>3506.8508352910299</v>
      </c>
      <c r="BA340" s="39">
        <v>3492.0872617230498</v>
      </c>
      <c r="BB340" s="39">
        <v>3805.51109657401</v>
      </c>
    </row>
    <row r="341" spans="1:54">
      <c r="A341" s="38">
        <v>41090</v>
      </c>
      <c r="B341" s="39">
        <v>2048.7643330631199</v>
      </c>
      <c r="C341" s="39">
        <v>818.635056875592</v>
      </c>
      <c r="D341" s="39">
        <v>1843.2383880835901</v>
      </c>
      <c r="E341" s="39">
        <v>769.03631243042105</v>
      </c>
      <c r="F341" s="39">
        <v>216.59734112005</v>
      </c>
      <c r="G341" s="39">
        <v>55.729942212585101</v>
      </c>
      <c r="H341" s="39">
        <v>146232.99724527</v>
      </c>
      <c r="I341" s="39">
        <v>21041.820908515299</v>
      </c>
      <c r="J341" s="39">
        <v>138407.492659354</v>
      </c>
      <c r="K341" s="39">
        <v>19956.601733354801</v>
      </c>
      <c r="L341" s="39">
        <v>7788.5515361238304</v>
      </c>
      <c r="M341" s="39">
        <v>1134.2008549232801</v>
      </c>
      <c r="N341" s="39">
        <v>148290.15268307301</v>
      </c>
      <c r="O341" s="39">
        <v>21844.8263550271</v>
      </c>
      <c r="P341" s="39">
        <v>22501.849379046402</v>
      </c>
      <c r="Q341" s="39">
        <v>36382.792785389298</v>
      </c>
      <c r="R341" s="39">
        <v>50260.308205992398</v>
      </c>
      <c r="S341" s="39">
        <v>137966.60511602901</v>
      </c>
      <c r="T341" s="39">
        <v>19947.014815646002</v>
      </c>
      <c r="U341" s="39">
        <v>34885.818388708401</v>
      </c>
      <c r="V341" s="39">
        <v>6089.8195613749003</v>
      </c>
      <c r="W341" s="39">
        <v>98268.780446110395</v>
      </c>
      <c r="X341" s="39">
        <v>13111.7358350798</v>
      </c>
      <c r="Y341" s="39">
        <v>4546.8207362734502</v>
      </c>
      <c r="Z341" s="39">
        <v>721.15297743630799</v>
      </c>
      <c r="AA341" s="39">
        <v>109155.997240337</v>
      </c>
      <c r="AB341" s="39">
        <v>14298.2691953018</v>
      </c>
      <c r="AC341" s="39">
        <v>28482.113654774199</v>
      </c>
      <c r="AD341" s="39">
        <v>5595.3842103974403</v>
      </c>
      <c r="AE341" s="39">
        <v>1982.43895475097</v>
      </c>
      <c r="AF341" s="39">
        <v>758.66495655289305</v>
      </c>
      <c r="AG341" s="39">
        <v>135390.191115316</v>
      </c>
      <c r="AH341" s="39">
        <v>17580.3809951601</v>
      </c>
      <c r="AI341" s="39">
        <v>127998.75840907</v>
      </c>
      <c r="AJ341" s="39">
        <v>16681.659749360399</v>
      </c>
      <c r="AK341" s="39">
        <v>7219.2210828889802</v>
      </c>
      <c r="AL341" s="39">
        <v>962.04313668107795</v>
      </c>
      <c r="AM341" s="39">
        <v>137369.07062171001</v>
      </c>
      <c r="AN341" s="39">
        <v>18369.703186508799</v>
      </c>
      <c r="AO341" s="39">
        <v>18935.510537459701</v>
      </c>
      <c r="AP341" s="39">
        <v>46354.1755542951</v>
      </c>
      <c r="AQ341" s="39">
        <v>83.3356748569377</v>
      </c>
      <c r="AR341" s="39">
        <v>60.369864829205802</v>
      </c>
      <c r="AS341" s="39">
        <v>10911.711745268</v>
      </c>
      <c r="AT341" s="39">
        <v>3441.9863182286399</v>
      </c>
      <c r="AU341" s="39">
        <v>10353.027681326899</v>
      </c>
      <c r="AV341" s="39">
        <v>3279.89832789003</v>
      </c>
      <c r="AW341" s="39">
        <v>594.21846107122803</v>
      </c>
      <c r="AX341" s="39">
        <v>174.988228776272</v>
      </c>
      <c r="AY341" s="39">
        <v>10994.334454280801</v>
      </c>
      <c r="AZ341" s="39">
        <v>3502.0888868973998</v>
      </c>
      <c r="BA341" s="39">
        <v>3507.0170114293401</v>
      </c>
      <c r="BB341" s="39">
        <v>3809.12935244141</v>
      </c>
    </row>
    <row r="342" spans="1:54">
      <c r="A342" s="38">
        <v>41121</v>
      </c>
      <c r="B342" s="39">
        <v>2043.49339555284</v>
      </c>
      <c r="C342" s="39">
        <v>810.61387591268999</v>
      </c>
      <c r="D342" s="39">
        <v>1829.4760889280201</v>
      </c>
      <c r="E342" s="39">
        <v>758.671936499872</v>
      </c>
      <c r="F342" s="39">
        <v>211.319740889851</v>
      </c>
      <c r="G342" s="39">
        <v>52.462753144556601</v>
      </c>
      <c r="H342" s="39">
        <v>147680.37514779501</v>
      </c>
      <c r="I342" s="39">
        <v>20990.345020117798</v>
      </c>
      <c r="J342" s="39">
        <v>139262.538730331</v>
      </c>
      <c r="K342" s="39">
        <v>19835.868289049798</v>
      </c>
      <c r="L342" s="39">
        <v>7897.7675098724403</v>
      </c>
      <c r="M342" s="39">
        <v>1122.7850259076199</v>
      </c>
      <c r="N342" s="39">
        <v>149717.62370908301</v>
      </c>
      <c r="O342" s="39">
        <v>21810.6671023503</v>
      </c>
      <c r="P342" s="39">
        <v>22690.626210303399</v>
      </c>
      <c r="Q342" s="39">
        <v>36453.142136073999</v>
      </c>
      <c r="R342" s="39">
        <v>49832.830691575997</v>
      </c>
      <c r="S342" s="39">
        <v>139499.65167325499</v>
      </c>
      <c r="T342" s="39">
        <v>19826.433976894499</v>
      </c>
      <c r="U342" s="39">
        <v>35132.714562919697</v>
      </c>
      <c r="V342" s="39">
        <v>5959.9026971517296</v>
      </c>
      <c r="W342" s="39">
        <v>100430.089991731</v>
      </c>
      <c r="X342" s="39">
        <v>13157.3038112342</v>
      </c>
      <c r="Y342" s="39">
        <v>4509.5841297923498</v>
      </c>
      <c r="Z342" s="39">
        <v>699.79082869391505</v>
      </c>
      <c r="AA342" s="39">
        <v>110965.57013409999</v>
      </c>
      <c r="AB342" s="39">
        <v>14329.3032069606</v>
      </c>
      <c r="AC342" s="39">
        <v>28964.970571672799</v>
      </c>
      <c r="AD342" s="39">
        <v>5496.6037548030599</v>
      </c>
      <c r="AE342" s="39">
        <v>1967.3949040761299</v>
      </c>
      <c r="AF342" s="39">
        <v>751.72812081745099</v>
      </c>
      <c r="AG342" s="39">
        <v>136621.56996513999</v>
      </c>
      <c r="AH342" s="39">
        <v>17522.816970529599</v>
      </c>
      <c r="AI342" s="39">
        <v>129066.323024814</v>
      </c>
      <c r="AJ342" s="39">
        <v>16523.816044322601</v>
      </c>
      <c r="AK342" s="39">
        <v>7269.3642425430198</v>
      </c>
      <c r="AL342" s="39">
        <v>952.58857146698995</v>
      </c>
      <c r="AM342" s="39">
        <v>138581.71756103699</v>
      </c>
      <c r="AN342" s="39">
        <v>18273.227704299799</v>
      </c>
      <c r="AO342" s="39">
        <v>19082.3934180172</v>
      </c>
      <c r="AP342" s="39">
        <v>46102.4708850186</v>
      </c>
      <c r="AQ342" s="39">
        <v>83.478904308866007</v>
      </c>
      <c r="AR342" s="39">
        <v>59.603549194821198</v>
      </c>
      <c r="AS342" s="39">
        <v>11026.4947752066</v>
      </c>
      <c r="AT342" s="39">
        <v>3461.5994844777501</v>
      </c>
      <c r="AU342" s="39">
        <v>10395.641667329701</v>
      </c>
      <c r="AV342" s="39">
        <v>3279.2982016680098</v>
      </c>
      <c r="AW342" s="39">
        <v>603.36595728567295</v>
      </c>
      <c r="AX342" s="39">
        <v>172.45990550484399</v>
      </c>
      <c r="AY342" s="39">
        <v>11109.3921908756</v>
      </c>
      <c r="AZ342" s="39">
        <v>3519.6498515154599</v>
      </c>
      <c r="BA342" s="39">
        <v>3623.0186871260698</v>
      </c>
      <c r="BB342" s="39">
        <v>3756.0305770104201</v>
      </c>
    </row>
    <row r="343" spans="1:54">
      <c r="A343" s="38">
        <v>41152</v>
      </c>
      <c r="B343" s="39">
        <v>2052.7783531813002</v>
      </c>
      <c r="C343" s="39">
        <v>807.76700079909801</v>
      </c>
      <c r="D343" s="39">
        <v>1846.66914577433</v>
      </c>
      <c r="E343" s="39">
        <v>756.94648141005405</v>
      </c>
      <c r="F343" s="39">
        <v>213.88309267237</v>
      </c>
      <c r="G343" s="39">
        <v>52.380993946267303</v>
      </c>
      <c r="H343" s="39">
        <v>148439.143662052</v>
      </c>
      <c r="I343" s="39">
        <v>20724.510576062101</v>
      </c>
      <c r="J343" s="39">
        <v>140999.864999096</v>
      </c>
      <c r="K343" s="39">
        <v>19711.1584128332</v>
      </c>
      <c r="L343" s="39">
        <v>7968.0787655822696</v>
      </c>
      <c r="M343" s="39">
        <v>1110.17230885595</v>
      </c>
      <c r="N343" s="39">
        <v>150502.89149594601</v>
      </c>
      <c r="O343" s="39">
        <v>21538.183028966301</v>
      </c>
      <c r="P343" s="39">
        <v>22480.289840470501</v>
      </c>
      <c r="Q343" s="39">
        <v>36208.299824617403</v>
      </c>
      <c r="R343" s="39">
        <v>49625.438516807502</v>
      </c>
      <c r="S343" s="39">
        <v>140493.45923289901</v>
      </c>
      <c r="T343" s="39">
        <v>19710.873430413001</v>
      </c>
      <c r="U343" s="39">
        <v>35349.746041999497</v>
      </c>
      <c r="V343" s="39">
        <v>5926.1670195020497</v>
      </c>
      <c r="W343" s="39">
        <v>100930.374410668</v>
      </c>
      <c r="X343" s="39">
        <v>13079.7798975684</v>
      </c>
      <c r="Y343" s="39">
        <v>4540.3476352279804</v>
      </c>
      <c r="Z343" s="39">
        <v>693.92809318215097</v>
      </c>
      <c r="AA343" s="39">
        <v>111738.543885156</v>
      </c>
      <c r="AB343" s="39">
        <v>14309.2329841916</v>
      </c>
      <c r="AC343" s="39">
        <v>29224.420914124901</v>
      </c>
      <c r="AD343" s="39">
        <v>5493.8094848997798</v>
      </c>
      <c r="AE343" s="39">
        <v>1969.70643102444</v>
      </c>
      <c r="AF343" s="39">
        <v>747.51747886479995</v>
      </c>
      <c r="AG343" s="39">
        <v>137500.25366425901</v>
      </c>
      <c r="AH343" s="39">
        <v>17320.451586726202</v>
      </c>
      <c r="AI343" s="39">
        <v>130318.297432783</v>
      </c>
      <c r="AJ343" s="39">
        <v>16457.308561554</v>
      </c>
      <c r="AK343" s="39">
        <v>7393.3666479854601</v>
      </c>
      <c r="AL343" s="39">
        <v>950.06615962913702</v>
      </c>
      <c r="AM343" s="39">
        <v>139479.60461885901</v>
      </c>
      <c r="AN343" s="39">
        <v>18079.681297717299</v>
      </c>
      <c r="AO343" s="39">
        <v>18999.998078334</v>
      </c>
      <c r="AP343" s="39">
        <v>45892.435707968099</v>
      </c>
      <c r="AQ343" s="39">
        <v>82.239018014905497</v>
      </c>
      <c r="AR343" s="39">
        <v>59.861721273703203</v>
      </c>
      <c r="AS343" s="39">
        <v>10955.082043034001</v>
      </c>
      <c r="AT343" s="39">
        <v>3399.9634694105498</v>
      </c>
      <c r="AU343" s="39">
        <v>10404.3532495862</v>
      </c>
      <c r="AV343" s="39">
        <v>3245.4166757083199</v>
      </c>
      <c r="AW343" s="39">
        <v>586.03168894881196</v>
      </c>
      <c r="AX343" s="39">
        <v>161.575498888547</v>
      </c>
      <c r="AY343" s="39">
        <v>11037.419967607801</v>
      </c>
      <c r="AZ343" s="39">
        <v>3460.7154614196602</v>
      </c>
      <c r="BA343" s="39">
        <v>3489.1254741883299</v>
      </c>
      <c r="BB343" s="39">
        <v>3761.9283171386701</v>
      </c>
    </row>
    <row r="344" spans="1:54">
      <c r="A344" s="38">
        <v>41182</v>
      </c>
      <c r="B344" s="39">
        <v>2084.32285731824</v>
      </c>
      <c r="C344" s="39">
        <v>794.45579101067096</v>
      </c>
      <c r="D344" s="39">
        <v>1859.3707896492499</v>
      </c>
      <c r="E344" s="39">
        <v>735.37634096761803</v>
      </c>
      <c r="F344" s="39">
        <v>218.360866669666</v>
      </c>
      <c r="G344" s="39">
        <v>54.104940654164899</v>
      </c>
      <c r="H344" s="39">
        <v>148386.24116201399</v>
      </c>
      <c r="I344" s="39">
        <v>20850.8476323635</v>
      </c>
      <c r="J344" s="39">
        <v>140748.18924463299</v>
      </c>
      <c r="K344" s="39">
        <v>19722.913207396701</v>
      </c>
      <c r="L344" s="39">
        <v>7942.9373610192897</v>
      </c>
      <c r="M344" s="39">
        <v>1141.19894534382</v>
      </c>
      <c r="N344" s="39">
        <v>150445.88985093401</v>
      </c>
      <c r="O344" s="39">
        <v>21643.005981485501</v>
      </c>
      <c r="P344" s="39">
        <v>22307.140002187902</v>
      </c>
      <c r="Q344" s="39">
        <v>35773.653712413201</v>
      </c>
      <c r="R344" s="39">
        <v>49545.835689220701</v>
      </c>
      <c r="S344" s="39">
        <v>139485.068214297</v>
      </c>
      <c r="T344" s="39">
        <v>19728.838744175999</v>
      </c>
      <c r="U344" s="39">
        <v>35534.294468480497</v>
      </c>
      <c r="V344" s="39">
        <v>5947.69250686536</v>
      </c>
      <c r="W344" s="39">
        <v>99659.182793790897</v>
      </c>
      <c r="X344" s="39">
        <v>13042.482580682799</v>
      </c>
      <c r="Y344" s="39">
        <v>4627.6386004428095</v>
      </c>
      <c r="Z344" s="39">
        <v>711.03560746393396</v>
      </c>
      <c r="AA344" s="39">
        <v>110614.09816067301</v>
      </c>
      <c r="AB344" s="39">
        <v>14199.141843674501</v>
      </c>
      <c r="AC344" s="39">
        <v>29205.627194791301</v>
      </c>
      <c r="AD344" s="39">
        <v>5538.9899106949597</v>
      </c>
      <c r="AE344" s="39">
        <v>2002.9660105027599</v>
      </c>
      <c r="AF344" s="39">
        <v>735.16946719508701</v>
      </c>
      <c r="AG344" s="39">
        <v>137292.688735979</v>
      </c>
      <c r="AH344" s="39">
        <v>17442.3960724395</v>
      </c>
      <c r="AI344" s="39">
        <v>130312.041950757</v>
      </c>
      <c r="AJ344" s="39">
        <v>16468.5114990767</v>
      </c>
      <c r="AK344" s="39">
        <v>7329.18548808589</v>
      </c>
      <c r="AL344" s="39">
        <v>975.55921948423804</v>
      </c>
      <c r="AM344" s="39">
        <v>139296.99386874001</v>
      </c>
      <c r="AN344" s="39">
        <v>18176.283681605099</v>
      </c>
      <c r="AO344" s="39">
        <v>18862.857146500701</v>
      </c>
      <c r="AP344" s="39">
        <v>45750.8448562095</v>
      </c>
      <c r="AQ344" s="39">
        <v>81.486847464823896</v>
      </c>
      <c r="AR344" s="39">
        <v>59.525030448590201</v>
      </c>
      <c r="AS344" s="39">
        <v>11012.9943937765</v>
      </c>
      <c r="AT344" s="39">
        <v>3411.7598615568299</v>
      </c>
      <c r="AU344" s="39">
        <v>10428.2356442898</v>
      </c>
      <c r="AV344" s="39">
        <v>3249.2296596875199</v>
      </c>
      <c r="AW344" s="39">
        <v>588.37040236536905</v>
      </c>
      <c r="AX344" s="39">
        <v>169.66552080954699</v>
      </c>
      <c r="AY344" s="39">
        <v>11095.256927570799</v>
      </c>
      <c r="AZ344" s="39">
        <v>3471.91591949553</v>
      </c>
      <c r="BA344" s="39">
        <v>3477.63696256199</v>
      </c>
      <c r="BB344" s="39">
        <v>3798.30249077192</v>
      </c>
    </row>
    <row r="345" spans="1:54">
      <c r="A345" s="38">
        <v>41213</v>
      </c>
      <c r="B345" s="39">
        <v>2079.2688101741201</v>
      </c>
      <c r="C345" s="39">
        <v>790.50573362952105</v>
      </c>
      <c r="D345" s="39">
        <v>1855.35581378301</v>
      </c>
      <c r="E345" s="39">
        <v>735.05722786316005</v>
      </c>
      <c r="F345" s="39">
        <v>216.82497394159401</v>
      </c>
      <c r="G345" s="39">
        <v>55.523251514705002</v>
      </c>
      <c r="H345" s="39">
        <v>151585.59733466399</v>
      </c>
      <c r="I345" s="39">
        <v>21049.858119424302</v>
      </c>
      <c r="J345" s="39">
        <v>142831.11238012</v>
      </c>
      <c r="K345" s="39">
        <v>19855.3944476406</v>
      </c>
      <c r="L345" s="39">
        <v>8146.6432671347402</v>
      </c>
      <c r="M345" s="39">
        <v>1164.3295014983701</v>
      </c>
      <c r="N345" s="39">
        <v>153695.69006915399</v>
      </c>
      <c r="O345" s="39">
        <v>21844.79725611</v>
      </c>
      <c r="P345" s="39">
        <v>22489.7895475558</v>
      </c>
      <c r="Q345" s="39">
        <v>36098.831834040298</v>
      </c>
      <c r="R345" s="39">
        <v>49478.3381164573</v>
      </c>
      <c r="S345" s="39">
        <v>142427.37019498399</v>
      </c>
      <c r="T345" s="39">
        <v>19868.028832583299</v>
      </c>
      <c r="U345" s="39">
        <v>35607.190545955702</v>
      </c>
      <c r="V345" s="39">
        <v>5897.6379447231302</v>
      </c>
      <c r="W345" s="39">
        <v>102067.32148461499</v>
      </c>
      <c r="X345" s="39">
        <v>13204.668675617</v>
      </c>
      <c r="Y345" s="39">
        <v>4738.6300419217196</v>
      </c>
      <c r="Z345" s="39">
        <v>718.71841776033796</v>
      </c>
      <c r="AA345" s="39">
        <v>112360.53631902899</v>
      </c>
      <c r="AB345" s="39">
        <v>14299.5973051615</v>
      </c>
      <c r="AC345" s="39">
        <v>29585.667110881001</v>
      </c>
      <c r="AD345" s="39">
        <v>5543.4343784555103</v>
      </c>
      <c r="AE345" s="39">
        <v>1994.34409324591</v>
      </c>
      <c r="AF345" s="39">
        <v>732.09495133810196</v>
      </c>
      <c r="AG345" s="39">
        <v>140648.17666798201</v>
      </c>
      <c r="AH345" s="39">
        <v>17637.418569736401</v>
      </c>
      <c r="AI345" s="39">
        <v>132631.13461463799</v>
      </c>
      <c r="AJ345" s="39">
        <v>16633.224168992801</v>
      </c>
      <c r="AK345" s="39">
        <v>7573.0307693196601</v>
      </c>
      <c r="AL345" s="39">
        <v>997.61740162641399</v>
      </c>
      <c r="AM345" s="39">
        <v>142606.095439358</v>
      </c>
      <c r="AN345" s="39">
        <v>18374.9580698641</v>
      </c>
      <c r="AO345" s="39">
        <v>18995.954085994301</v>
      </c>
      <c r="AP345" s="39">
        <v>45722.268647588702</v>
      </c>
      <c r="AQ345" s="39">
        <v>81.0759829242389</v>
      </c>
      <c r="AR345" s="39">
        <v>58.747207322584401</v>
      </c>
      <c r="AS345" s="39">
        <v>10992.6429607108</v>
      </c>
      <c r="AT345" s="39">
        <v>3400.4158879725201</v>
      </c>
      <c r="AU345" s="39">
        <v>10396.5989044485</v>
      </c>
      <c r="AV345" s="39">
        <v>3224.6751374865598</v>
      </c>
      <c r="AW345" s="39">
        <v>572.93237694142101</v>
      </c>
      <c r="AX345" s="39">
        <v>166.34802325659501</v>
      </c>
      <c r="AY345" s="39">
        <v>11073.256184284201</v>
      </c>
      <c r="AZ345" s="39">
        <v>3459.22150084543</v>
      </c>
      <c r="BA345" s="39">
        <v>3490.6317010857001</v>
      </c>
      <c r="BB345" s="39">
        <v>3755.8174259019402</v>
      </c>
    </row>
    <row r="346" spans="1:54">
      <c r="A346" s="38">
        <v>41243</v>
      </c>
      <c r="B346" s="39">
        <v>2078.4066725716698</v>
      </c>
      <c r="C346" s="39">
        <v>792.095890355243</v>
      </c>
      <c r="D346" s="39">
        <v>1861.9125938163299</v>
      </c>
      <c r="E346" s="39">
        <v>745.15191464708403</v>
      </c>
      <c r="F346" s="39">
        <v>219.853402585624</v>
      </c>
      <c r="G346" s="39">
        <v>55.031004964251899</v>
      </c>
      <c r="H346" s="39">
        <v>151650.185070098</v>
      </c>
      <c r="I346" s="39">
        <v>21061.660612194999</v>
      </c>
      <c r="J346" s="39">
        <v>143756.23800644599</v>
      </c>
      <c r="K346" s="39">
        <v>19914.128637152899</v>
      </c>
      <c r="L346" s="39">
        <v>8330.9229381108307</v>
      </c>
      <c r="M346" s="39">
        <v>1169.65335352752</v>
      </c>
      <c r="N346" s="39">
        <v>153723.80230681499</v>
      </c>
      <c r="O346" s="39">
        <v>21858.195497295201</v>
      </c>
      <c r="P346" s="39">
        <v>22590.202690656301</v>
      </c>
      <c r="Q346" s="39">
        <v>35749.504111600101</v>
      </c>
      <c r="R346" s="39">
        <v>49290.0125773404</v>
      </c>
      <c r="S346" s="39">
        <v>141971.8163755</v>
      </c>
      <c r="T346" s="39">
        <v>19924.9673131329</v>
      </c>
      <c r="U346" s="39">
        <v>36113.368890892001</v>
      </c>
      <c r="V346" s="39">
        <v>6012.6161677814298</v>
      </c>
      <c r="W346" s="39">
        <v>100738.190728765</v>
      </c>
      <c r="X346" s="39">
        <v>13196.64244976</v>
      </c>
      <c r="Y346" s="39">
        <v>4767.6379887942903</v>
      </c>
      <c r="Z346" s="39">
        <v>727.05211795493904</v>
      </c>
      <c r="AA346" s="39">
        <v>111763.272766671</v>
      </c>
      <c r="AB346" s="39">
        <v>14247.088777339801</v>
      </c>
      <c r="AC346" s="39">
        <v>29565.506783980902</v>
      </c>
      <c r="AD346" s="39">
        <v>5705.0080840590499</v>
      </c>
      <c r="AE346" s="39">
        <v>1986.96987964001</v>
      </c>
      <c r="AF346" s="39">
        <v>733.48402018422803</v>
      </c>
      <c r="AG346" s="39">
        <v>140673.75003358701</v>
      </c>
      <c r="AH346" s="39">
        <v>17639.936778639902</v>
      </c>
      <c r="AI346" s="39">
        <v>133008.65216376499</v>
      </c>
      <c r="AJ346" s="39">
        <v>16658.983554156301</v>
      </c>
      <c r="AK346" s="39">
        <v>7766.0094198753804</v>
      </c>
      <c r="AL346" s="39">
        <v>1004.99847743352</v>
      </c>
      <c r="AM346" s="39">
        <v>142671.34904224001</v>
      </c>
      <c r="AN346" s="39">
        <v>18374.334789472399</v>
      </c>
      <c r="AO346" s="39">
        <v>19092.442982189899</v>
      </c>
      <c r="AP346" s="39">
        <v>45598.949574399601</v>
      </c>
      <c r="AQ346" s="39">
        <v>80.650659528327296</v>
      </c>
      <c r="AR346" s="39">
        <v>59.3619858989058</v>
      </c>
      <c r="AS346" s="39">
        <v>11019.248719413001</v>
      </c>
      <c r="AT346" s="39">
        <v>3408.4773444053899</v>
      </c>
      <c r="AU346" s="39">
        <v>10444.722440678201</v>
      </c>
      <c r="AV346" s="39">
        <v>3262.0750076938698</v>
      </c>
      <c r="AW346" s="39">
        <v>593.89068064138303</v>
      </c>
      <c r="AX346" s="39">
        <v>166.040330006624</v>
      </c>
      <c r="AY346" s="39">
        <v>11099.963660443</v>
      </c>
      <c r="AZ346" s="39">
        <v>3468.5699093246499</v>
      </c>
      <c r="BA346" s="39">
        <v>3515.3919335508699</v>
      </c>
      <c r="BB346" s="39">
        <v>3742.2463807659201</v>
      </c>
    </row>
    <row r="347" spans="1:54">
      <c r="A347" s="38">
        <v>41274</v>
      </c>
      <c r="B347" s="39">
        <v>2051.47437671957</v>
      </c>
      <c r="C347" s="39">
        <v>787.25665498226795</v>
      </c>
      <c r="D347" s="39">
        <v>1821.0206474235999</v>
      </c>
      <c r="E347" s="39">
        <v>730.054792569087</v>
      </c>
      <c r="F347" s="39">
        <v>221.46206414569201</v>
      </c>
      <c r="G347" s="39">
        <v>55.402582424742299</v>
      </c>
      <c r="H347" s="39">
        <v>152734.073092012</v>
      </c>
      <c r="I347" s="39">
        <v>21168.807164203099</v>
      </c>
      <c r="J347" s="39">
        <v>144330.007025951</v>
      </c>
      <c r="K347" s="39">
        <v>19968.8279335199</v>
      </c>
      <c r="L347" s="39">
        <v>8303.5590583249705</v>
      </c>
      <c r="M347" s="39">
        <v>1167.0973057273</v>
      </c>
      <c r="N347" s="39">
        <v>154760.99616521699</v>
      </c>
      <c r="O347" s="39">
        <v>21955.522557719501</v>
      </c>
      <c r="P347" s="39">
        <v>22532.1591633395</v>
      </c>
      <c r="Q347" s="39">
        <v>35714.957457568999</v>
      </c>
      <c r="R347" s="39">
        <v>49296.549647147302</v>
      </c>
      <c r="S347" s="39">
        <v>142426.36949486501</v>
      </c>
      <c r="T347" s="39">
        <v>19695.397363155102</v>
      </c>
      <c r="U347" s="39">
        <v>35924.019550012599</v>
      </c>
      <c r="V347" s="39">
        <v>5852.6266898454796</v>
      </c>
      <c r="W347" s="39">
        <v>101706.165297719</v>
      </c>
      <c r="X347" s="39">
        <v>13213.6384331352</v>
      </c>
      <c r="Y347" s="39">
        <v>4784.2479263873802</v>
      </c>
      <c r="Z347" s="39">
        <v>718.83550681444899</v>
      </c>
      <c r="AA347" s="39">
        <v>112619.412860435</v>
      </c>
      <c r="AB347" s="39">
        <v>14105.5197979852</v>
      </c>
      <c r="AC347" s="39">
        <v>29819.145937205802</v>
      </c>
      <c r="AD347" s="39">
        <v>5639.7929032501897</v>
      </c>
      <c r="AE347" s="39">
        <v>1969.5696188388299</v>
      </c>
      <c r="AF347" s="39">
        <v>728.95214474717397</v>
      </c>
      <c r="AG347" s="39">
        <v>141637.086751122</v>
      </c>
      <c r="AH347" s="39">
        <v>17745.587591669799</v>
      </c>
      <c r="AI347" s="39">
        <v>134145.841655881</v>
      </c>
      <c r="AJ347" s="39">
        <v>16721.353325544002</v>
      </c>
      <c r="AK347" s="39">
        <v>7641.8232029944502</v>
      </c>
      <c r="AL347" s="39">
        <v>995.913323011236</v>
      </c>
      <c r="AM347" s="39">
        <v>143593.01584956</v>
      </c>
      <c r="AN347" s="39">
        <v>18479.3244733662</v>
      </c>
      <c r="AO347" s="39">
        <v>19041.5770047021</v>
      </c>
      <c r="AP347" s="39">
        <v>45525.775167567299</v>
      </c>
      <c r="AQ347" s="39">
        <v>80.272070379323793</v>
      </c>
      <c r="AR347" s="39">
        <v>58.554441710187497</v>
      </c>
      <c r="AS347" s="39">
        <v>11049.573804211601</v>
      </c>
      <c r="AT347" s="39">
        <v>3423.5754014362401</v>
      </c>
      <c r="AU347" s="39">
        <v>10422.6739046282</v>
      </c>
      <c r="AV347" s="39">
        <v>3257.3571139343899</v>
      </c>
      <c r="AW347" s="39">
        <v>602.01338479349397</v>
      </c>
      <c r="AX347" s="39">
        <v>168.42442223587599</v>
      </c>
      <c r="AY347" s="39">
        <v>11130.049190937199</v>
      </c>
      <c r="AZ347" s="39">
        <v>3483.3325588832899</v>
      </c>
      <c r="BA347" s="39">
        <v>3509.3249460881302</v>
      </c>
      <c r="BB347" s="39">
        <v>3775.8360079311301</v>
      </c>
    </row>
    <row r="348" spans="1:54">
      <c r="A348" s="38">
        <v>41305</v>
      </c>
      <c r="B348" s="39">
        <v>2046.71664297764</v>
      </c>
      <c r="C348" s="39">
        <v>802.09611113401502</v>
      </c>
      <c r="D348" s="39">
        <v>1815.5795756259499</v>
      </c>
      <c r="E348" s="39">
        <v>742.06387043156406</v>
      </c>
      <c r="F348" s="39">
        <v>223.332181219771</v>
      </c>
      <c r="G348" s="39">
        <v>56.050790142098997</v>
      </c>
      <c r="H348" s="39">
        <v>153336.994585701</v>
      </c>
      <c r="I348" s="39">
        <v>21205.3805352175</v>
      </c>
      <c r="J348" s="39">
        <v>145140.85690514001</v>
      </c>
      <c r="K348" s="39">
        <v>20045.7347141389</v>
      </c>
      <c r="L348" s="39">
        <v>8474.9676622801107</v>
      </c>
      <c r="M348" s="39">
        <v>1176.5722856907</v>
      </c>
      <c r="N348" s="39">
        <v>155392.45378411599</v>
      </c>
      <c r="O348" s="39">
        <v>21997.7154948887</v>
      </c>
      <c r="P348" s="39">
        <v>22677.128426263898</v>
      </c>
      <c r="Q348" s="39">
        <v>35618.729784584699</v>
      </c>
      <c r="R348" s="39">
        <v>49292.3611643763</v>
      </c>
      <c r="S348" s="39">
        <v>144543.850799234</v>
      </c>
      <c r="T348" s="39">
        <v>19975.627714825099</v>
      </c>
      <c r="U348" s="39">
        <v>36374.687938030802</v>
      </c>
      <c r="V348" s="39">
        <v>5958.0468398603598</v>
      </c>
      <c r="W348" s="39">
        <v>103027.960948443</v>
      </c>
      <c r="X348" s="39">
        <v>13294.4565149518</v>
      </c>
      <c r="Y348" s="39">
        <v>4798.6141731491898</v>
      </c>
      <c r="Z348" s="39">
        <v>720.03540013832696</v>
      </c>
      <c r="AA348" s="39">
        <v>113512.828356766</v>
      </c>
      <c r="AB348" s="39">
        <v>14188.581980569999</v>
      </c>
      <c r="AC348" s="39">
        <v>30786.303695208</v>
      </c>
      <c r="AD348" s="39">
        <v>5782.4612418816396</v>
      </c>
      <c r="AE348" s="39">
        <v>1956.1672284563799</v>
      </c>
      <c r="AF348" s="39">
        <v>742.22749059589501</v>
      </c>
      <c r="AG348" s="39">
        <v>142238.42688251601</v>
      </c>
      <c r="AH348" s="39">
        <v>17741.856875470399</v>
      </c>
      <c r="AI348" s="39">
        <v>134508.87178908201</v>
      </c>
      <c r="AJ348" s="39">
        <v>16767.807623750399</v>
      </c>
      <c r="AK348" s="39">
        <v>7899.4163786189201</v>
      </c>
      <c r="AL348" s="39">
        <v>997.27214462951497</v>
      </c>
      <c r="AM348" s="39">
        <v>144219.859730011</v>
      </c>
      <c r="AN348" s="39">
        <v>18472.595016714298</v>
      </c>
      <c r="AO348" s="39">
        <v>19178.5026664467</v>
      </c>
      <c r="AP348" s="39">
        <v>45513.211315079097</v>
      </c>
      <c r="AQ348" s="39">
        <v>81.809109072906907</v>
      </c>
      <c r="AR348" s="39">
        <v>58.959494548977098</v>
      </c>
      <c r="AS348" s="39">
        <v>11084.885972070701</v>
      </c>
      <c r="AT348" s="39">
        <v>3461.0646942965</v>
      </c>
      <c r="AU348" s="39">
        <v>10446.4713507696</v>
      </c>
      <c r="AV348" s="39">
        <v>3288.47379222064</v>
      </c>
      <c r="AW348" s="39">
        <v>607.53210061318896</v>
      </c>
      <c r="AX348" s="39">
        <v>173.79008907375501</v>
      </c>
      <c r="AY348" s="39">
        <v>11166.3029448696</v>
      </c>
      <c r="AZ348" s="39">
        <v>3520.6301907877701</v>
      </c>
      <c r="BA348" s="39">
        <v>3492.60544236135</v>
      </c>
      <c r="BB348" s="39">
        <v>3814.55311009968</v>
      </c>
    </row>
    <row r="349" spans="1:54">
      <c r="A349" s="38">
        <v>41333</v>
      </c>
      <c r="B349" s="39">
        <v>2032.27396640498</v>
      </c>
      <c r="C349" s="39">
        <v>800.50966388739596</v>
      </c>
      <c r="D349" s="39">
        <v>1815.9028679487101</v>
      </c>
      <c r="E349" s="39">
        <v>747.62959329090802</v>
      </c>
      <c r="F349" s="39">
        <v>219.55979328524501</v>
      </c>
      <c r="G349" s="39">
        <v>56.6804677643525</v>
      </c>
      <c r="H349" s="39">
        <v>154470.995355811</v>
      </c>
      <c r="I349" s="39">
        <v>21444.837593918699</v>
      </c>
      <c r="J349" s="39">
        <v>145762.39436982301</v>
      </c>
      <c r="K349" s="39">
        <v>20209.352536107901</v>
      </c>
      <c r="L349" s="39">
        <v>8756.6437529342893</v>
      </c>
      <c r="M349" s="39">
        <v>1219.6629775297199</v>
      </c>
      <c r="N349" s="39">
        <v>156500.52685177699</v>
      </c>
      <c r="O349" s="39">
        <v>22244.978611029001</v>
      </c>
      <c r="P349" s="39">
        <v>22840.253265795</v>
      </c>
      <c r="Q349" s="39">
        <v>35448.748895747398</v>
      </c>
      <c r="R349" s="39">
        <v>49489.967231493902</v>
      </c>
      <c r="S349" s="39">
        <v>145354.31600797101</v>
      </c>
      <c r="T349" s="39">
        <v>20217.770585372498</v>
      </c>
      <c r="U349" s="39">
        <v>36521.410137186198</v>
      </c>
      <c r="V349" s="39">
        <v>6068.8064758661103</v>
      </c>
      <c r="W349" s="39">
        <v>104091.200754871</v>
      </c>
      <c r="X349" s="39">
        <v>13463.469702800099</v>
      </c>
      <c r="Y349" s="39">
        <v>4894.3310562131201</v>
      </c>
      <c r="Z349" s="39">
        <v>733.30431762487103</v>
      </c>
      <c r="AA349" s="39">
        <v>114538.957826556</v>
      </c>
      <c r="AB349" s="39">
        <v>14289.7896138786</v>
      </c>
      <c r="AC349" s="39">
        <v>30994.579922570902</v>
      </c>
      <c r="AD349" s="39">
        <v>5878.5132453339002</v>
      </c>
      <c r="AE349" s="39">
        <v>1951.3600337856001</v>
      </c>
      <c r="AF349" s="39">
        <v>742.35771919358001</v>
      </c>
      <c r="AG349" s="39">
        <v>143408.75859942599</v>
      </c>
      <c r="AH349" s="39">
        <v>17966.4758533854</v>
      </c>
      <c r="AI349" s="39">
        <v>135330.11722889199</v>
      </c>
      <c r="AJ349" s="39">
        <v>16906.291439837802</v>
      </c>
      <c r="AK349" s="39">
        <v>8143.3226778007802</v>
      </c>
      <c r="AL349" s="39">
        <v>1048.0929987182101</v>
      </c>
      <c r="AM349" s="39">
        <v>145369.61535721601</v>
      </c>
      <c r="AN349" s="39">
        <v>18706.134242965301</v>
      </c>
      <c r="AO349" s="39">
        <v>19320.0085158658</v>
      </c>
      <c r="AP349" s="39">
        <v>45637.012234894501</v>
      </c>
      <c r="AQ349" s="39">
        <v>80.361184272002802</v>
      </c>
      <c r="AR349" s="39">
        <v>59.388581269367002</v>
      </c>
      <c r="AS349" s="39">
        <v>11028.6153589187</v>
      </c>
      <c r="AT349" s="39">
        <v>3467.9007898367299</v>
      </c>
      <c r="AU349" s="39">
        <v>10396.052942827901</v>
      </c>
      <c r="AV349" s="39">
        <v>3285.3850643385599</v>
      </c>
      <c r="AW349" s="39">
        <v>620.98123950019794</v>
      </c>
      <c r="AX349" s="39">
        <v>178.21175040531801</v>
      </c>
      <c r="AY349" s="39">
        <v>11109.0314506215</v>
      </c>
      <c r="AZ349" s="39">
        <v>3527.6442079297399</v>
      </c>
      <c r="BA349" s="39">
        <v>3485.9398594981899</v>
      </c>
      <c r="BB349" s="39">
        <v>3879.6105225112901</v>
      </c>
    </row>
    <row r="350" spans="1:54">
      <c r="A350" s="38">
        <v>41364</v>
      </c>
      <c r="B350" s="39">
        <v>2010.1377476274699</v>
      </c>
      <c r="C350" s="39">
        <v>800.83031049834403</v>
      </c>
      <c r="D350" s="39">
        <v>1797.88510932844</v>
      </c>
      <c r="E350" s="39">
        <v>752.28249703673202</v>
      </c>
      <c r="F350" s="39">
        <v>217.81068295175101</v>
      </c>
      <c r="G350" s="39">
        <v>55.542188905331599</v>
      </c>
      <c r="H350" s="39">
        <v>153600.34912712101</v>
      </c>
      <c r="I350" s="39">
        <v>21486.660119092299</v>
      </c>
      <c r="J350" s="39">
        <v>145608.55408286001</v>
      </c>
      <c r="K350" s="39">
        <v>20212.937053512698</v>
      </c>
      <c r="L350" s="39">
        <v>8540.05797323365</v>
      </c>
      <c r="M350" s="39">
        <v>1232.81017683607</v>
      </c>
      <c r="N350" s="39">
        <v>155615.709073306</v>
      </c>
      <c r="O350" s="39">
        <v>22303.819858602801</v>
      </c>
      <c r="P350" s="39">
        <v>22789.571690301698</v>
      </c>
      <c r="Q350" s="39">
        <v>35035.765389832399</v>
      </c>
      <c r="R350" s="39">
        <v>49451.521945116197</v>
      </c>
      <c r="S350" s="39">
        <v>143617.35445682099</v>
      </c>
      <c r="T350" s="39">
        <v>20085.019778232301</v>
      </c>
      <c r="U350" s="39">
        <v>36001.911065224602</v>
      </c>
      <c r="V350" s="39">
        <v>5963.8893679712201</v>
      </c>
      <c r="W350" s="39">
        <v>103679.99071434799</v>
      </c>
      <c r="X350" s="39">
        <v>13400.1431938481</v>
      </c>
      <c r="Y350" s="39">
        <v>4842.9053882926</v>
      </c>
      <c r="Z350" s="39">
        <v>726.20878981124099</v>
      </c>
      <c r="AA350" s="39">
        <v>112869.458490679</v>
      </c>
      <c r="AB350" s="39">
        <v>14073.314359246</v>
      </c>
      <c r="AC350" s="39">
        <v>31159.592903159399</v>
      </c>
      <c r="AD350" s="39">
        <v>5850.2041432976403</v>
      </c>
      <c r="AE350" s="39">
        <v>1931.2474204570799</v>
      </c>
      <c r="AF350" s="39">
        <v>742.86881333457097</v>
      </c>
      <c r="AG350" s="39">
        <v>142601.91604060799</v>
      </c>
      <c r="AH350" s="39">
        <v>18002.219559206798</v>
      </c>
      <c r="AI350" s="39">
        <v>135517.32546063</v>
      </c>
      <c r="AJ350" s="39">
        <v>16900.213973787198</v>
      </c>
      <c r="AK350" s="39">
        <v>7901.9860952889703</v>
      </c>
      <c r="AL350" s="39">
        <v>1058.80671337485</v>
      </c>
      <c r="AM350" s="39">
        <v>144562.55742352101</v>
      </c>
      <c r="AN350" s="39">
        <v>18756.2550210095</v>
      </c>
      <c r="AO350" s="39">
        <v>19318.1858151339</v>
      </c>
      <c r="AP350" s="39">
        <v>45578.383912507801</v>
      </c>
      <c r="AQ350" s="39">
        <v>80.407538729507294</v>
      </c>
      <c r="AR350" s="39">
        <v>59.162529732938097</v>
      </c>
      <c r="AS350" s="39">
        <v>11281.1145618316</v>
      </c>
      <c r="AT350" s="39">
        <v>3446.7779896882098</v>
      </c>
      <c r="AU350" s="39">
        <v>10481.4858344847</v>
      </c>
      <c r="AV350" s="39">
        <v>3272.87626076881</v>
      </c>
      <c r="AW350" s="39">
        <v>628.18569729974502</v>
      </c>
      <c r="AX350" s="39">
        <v>179.12760466426101</v>
      </c>
      <c r="AY350" s="39">
        <v>11364.330200697101</v>
      </c>
      <c r="AZ350" s="39">
        <v>3506.7649654910501</v>
      </c>
      <c r="BA350" s="39">
        <v>3457.9218365588799</v>
      </c>
      <c r="BB350" s="39">
        <v>3883.8627228924902</v>
      </c>
    </row>
    <row r="351" spans="1:54">
      <c r="A351" s="38">
        <v>41394</v>
      </c>
      <c r="B351" s="39">
        <v>2037.9215564185099</v>
      </c>
      <c r="C351" s="39">
        <v>828.640763305321</v>
      </c>
      <c r="D351" s="39">
        <v>1825.3489924374001</v>
      </c>
      <c r="E351" s="39">
        <v>763.632173896577</v>
      </c>
      <c r="F351" s="39">
        <v>223.545648284197</v>
      </c>
      <c r="G351" s="39">
        <v>57.3202072029109</v>
      </c>
      <c r="H351" s="39">
        <v>159876.21503299</v>
      </c>
      <c r="I351" s="39">
        <v>21632.278610260299</v>
      </c>
      <c r="J351" s="39">
        <v>149152.48088122401</v>
      </c>
      <c r="K351" s="39">
        <v>20298.404217839699</v>
      </c>
      <c r="L351" s="39">
        <v>9303.5002463905894</v>
      </c>
      <c r="M351" s="39">
        <v>1316.6546376214901</v>
      </c>
      <c r="N351" s="39">
        <v>161946.46214967201</v>
      </c>
      <c r="O351" s="39">
        <v>22452.6697000399</v>
      </c>
      <c r="P351" s="39">
        <v>23322.331585780299</v>
      </c>
      <c r="Q351" s="39">
        <v>35553.195956788601</v>
      </c>
      <c r="R351" s="39">
        <v>49363.971140752401</v>
      </c>
      <c r="S351" s="39">
        <v>148605.58231345401</v>
      </c>
      <c r="T351" s="39">
        <v>20132.578058492301</v>
      </c>
      <c r="U351" s="39">
        <v>36744.422146696197</v>
      </c>
      <c r="V351" s="39">
        <v>5927.4662669007503</v>
      </c>
      <c r="W351" s="39">
        <v>106012.662179158</v>
      </c>
      <c r="X351" s="39">
        <v>13454.2754167487</v>
      </c>
      <c r="Y351" s="39">
        <v>4949.8652282092498</v>
      </c>
      <c r="Z351" s="39">
        <v>732.30311830973994</v>
      </c>
      <c r="AA351" s="39">
        <v>116375.80199014299</v>
      </c>
      <c r="AB351" s="39">
        <v>14275.085886831601</v>
      </c>
      <c r="AC351" s="39">
        <v>31830.675421833199</v>
      </c>
      <c r="AD351" s="39">
        <v>5938.9444854931398</v>
      </c>
      <c r="AE351" s="39">
        <v>1972.12991059564</v>
      </c>
      <c r="AF351" s="39">
        <v>766.09739647336096</v>
      </c>
      <c r="AG351" s="39">
        <v>148822.47002342899</v>
      </c>
      <c r="AH351" s="39">
        <v>18231.930735634702</v>
      </c>
      <c r="AI351" s="39">
        <v>138946.76941684901</v>
      </c>
      <c r="AJ351" s="39">
        <v>17037.5527474679</v>
      </c>
      <c r="AK351" s="39">
        <v>8656.1181183318695</v>
      </c>
      <c r="AL351" s="39">
        <v>1119.6623394533899</v>
      </c>
      <c r="AM351" s="39">
        <v>150782.88235273899</v>
      </c>
      <c r="AN351" s="39">
        <v>18972.999711213299</v>
      </c>
      <c r="AO351" s="39">
        <v>19775.854870576499</v>
      </c>
      <c r="AP351" s="39">
        <v>45471.415581713998</v>
      </c>
      <c r="AQ351" s="39">
        <v>81.0737669535403</v>
      </c>
      <c r="AR351" s="39">
        <v>59.178922458823799</v>
      </c>
      <c r="AS351" s="39">
        <v>10802.773191250501</v>
      </c>
      <c r="AT351" s="39">
        <v>3520.0970243493598</v>
      </c>
      <c r="AU351" s="39">
        <v>10310.3239454492</v>
      </c>
      <c r="AV351" s="39">
        <v>3292.5290688714199</v>
      </c>
      <c r="AW351" s="39">
        <v>669.77985038247505</v>
      </c>
      <c r="AX351" s="39">
        <v>182.81045021671599</v>
      </c>
      <c r="AY351" s="39">
        <v>10882.080907531699</v>
      </c>
      <c r="AZ351" s="39">
        <v>3576.2541729694699</v>
      </c>
      <c r="BA351" s="39">
        <v>3562.77189346975</v>
      </c>
      <c r="BB351" s="39">
        <v>3827.0931151442701</v>
      </c>
    </row>
    <row r="352" spans="1:54">
      <c r="A352" s="38">
        <v>41425</v>
      </c>
      <c r="B352" s="39">
        <v>2059.4404114334502</v>
      </c>
      <c r="C352" s="39">
        <v>820.52678531885397</v>
      </c>
      <c r="D352" s="39">
        <v>1833.26778287457</v>
      </c>
      <c r="E352" s="39">
        <v>761.06002858400996</v>
      </c>
      <c r="F352" s="39">
        <v>232.05066030201101</v>
      </c>
      <c r="G352" s="39">
        <v>59.5835575313506</v>
      </c>
      <c r="H352" s="39">
        <v>157607.82831013901</v>
      </c>
      <c r="I352" s="39">
        <v>21611.980489833801</v>
      </c>
      <c r="J352" s="39">
        <v>148840.79923673501</v>
      </c>
      <c r="K352" s="39">
        <v>20292.366674230601</v>
      </c>
      <c r="L352" s="39">
        <v>9307.4614311865498</v>
      </c>
      <c r="M352" s="39">
        <v>1323.289440134</v>
      </c>
      <c r="N352" s="39">
        <v>159643.12834279099</v>
      </c>
      <c r="O352" s="39">
        <v>22433.649164720598</v>
      </c>
      <c r="P352" s="39">
        <v>22882.092225745499</v>
      </c>
      <c r="Q352" s="39">
        <v>35040.9415315449</v>
      </c>
      <c r="R352" s="39">
        <v>49428.505330407403</v>
      </c>
      <c r="S352" s="39">
        <v>147494.38159968599</v>
      </c>
      <c r="T352" s="39">
        <v>20209.498136570899</v>
      </c>
      <c r="U352" s="39">
        <v>36336.555820397603</v>
      </c>
      <c r="V352" s="39">
        <v>5906.5722978889298</v>
      </c>
      <c r="W352" s="39">
        <v>105923.495526816</v>
      </c>
      <c r="X352" s="39">
        <v>13536.509800931</v>
      </c>
      <c r="Y352" s="39">
        <v>4938.1760046003601</v>
      </c>
      <c r="Z352" s="39">
        <v>746.42173671674402</v>
      </c>
      <c r="AA352" s="39">
        <v>116440.364045815</v>
      </c>
      <c r="AB352" s="39">
        <v>14317.976543692501</v>
      </c>
      <c r="AC352" s="39">
        <v>31121.778580787901</v>
      </c>
      <c r="AD352" s="39">
        <v>5916.2473923539601</v>
      </c>
      <c r="AE352" s="39">
        <v>1975.6433314513899</v>
      </c>
      <c r="AF352" s="39">
        <v>761.68411773160699</v>
      </c>
      <c r="AG352" s="39">
        <v>146750.117608659</v>
      </c>
      <c r="AH352" s="39">
        <v>18144.0022427484</v>
      </c>
      <c r="AI352" s="39">
        <v>138274.499899994</v>
      </c>
      <c r="AJ352" s="39">
        <v>17037.854388305099</v>
      </c>
      <c r="AK352" s="39">
        <v>8656.9962868947696</v>
      </c>
      <c r="AL352" s="39">
        <v>1137.50444165667</v>
      </c>
      <c r="AM352" s="39">
        <v>148713.78176989101</v>
      </c>
      <c r="AN352" s="39">
        <v>18884.674740652499</v>
      </c>
      <c r="AO352" s="39">
        <v>19359.080821090902</v>
      </c>
      <c r="AP352" s="39">
        <v>45563.454302468701</v>
      </c>
      <c r="AQ352" s="39">
        <v>79.386428308332299</v>
      </c>
      <c r="AR352" s="39">
        <v>58.966065796968003</v>
      </c>
      <c r="AS352" s="39">
        <v>10915.663198116399</v>
      </c>
      <c r="AT352" s="39">
        <v>3452.4649029450402</v>
      </c>
      <c r="AU352" s="39">
        <v>10288.8766271762</v>
      </c>
      <c r="AV352" s="39">
        <v>3269.6106309306701</v>
      </c>
      <c r="AW352" s="39">
        <v>659.86286552449099</v>
      </c>
      <c r="AX352" s="39">
        <v>187.16412573053299</v>
      </c>
      <c r="AY352" s="39">
        <v>10994.788753015901</v>
      </c>
      <c r="AZ352" s="39">
        <v>3511.9733263868502</v>
      </c>
      <c r="BA352" s="39">
        <v>3509.4815884910099</v>
      </c>
      <c r="BB352" s="39">
        <v>3869.3845294746998</v>
      </c>
    </row>
    <row r="353" spans="1:54">
      <c r="A353" s="38">
        <v>41455</v>
      </c>
      <c r="B353" s="39">
        <v>2057.2844724788301</v>
      </c>
      <c r="C353" s="39">
        <v>835.44651259172201</v>
      </c>
      <c r="D353" s="39">
        <v>1825.22842324302</v>
      </c>
      <c r="E353" s="39">
        <v>768.51437278531296</v>
      </c>
      <c r="F353" s="39">
        <v>232.59777482849401</v>
      </c>
      <c r="G353" s="39">
        <v>61.9963411067639</v>
      </c>
      <c r="H353" s="39">
        <v>158324.760771973</v>
      </c>
      <c r="I353" s="39">
        <v>21592.3919189281</v>
      </c>
      <c r="J353" s="39">
        <v>149466.711510138</v>
      </c>
      <c r="K353" s="39">
        <v>20295.923091084202</v>
      </c>
      <c r="L353" s="39">
        <v>8994.2927093532198</v>
      </c>
      <c r="M353" s="39">
        <v>1334.3172602070299</v>
      </c>
      <c r="N353" s="39">
        <v>160383.38490066101</v>
      </c>
      <c r="O353" s="39">
        <v>22411.897456733801</v>
      </c>
      <c r="P353" s="39">
        <v>23081.972633037502</v>
      </c>
      <c r="Q353" s="39">
        <v>34734.778601788297</v>
      </c>
      <c r="R353" s="39">
        <v>49489.705877904998</v>
      </c>
      <c r="S353" s="39">
        <v>146681.36169128699</v>
      </c>
      <c r="T353" s="39">
        <v>20016.7013678236</v>
      </c>
      <c r="U353" s="39">
        <v>35927.506269637997</v>
      </c>
      <c r="V353" s="39">
        <v>5887.2099775137704</v>
      </c>
      <c r="W353" s="39">
        <v>105472.81612751</v>
      </c>
      <c r="X353" s="39">
        <v>13358.0518595715</v>
      </c>
      <c r="Y353" s="39">
        <v>5038.5667650552004</v>
      </c>
      <c r="Z353" s="39">
        <v>762.89410299029998</v>
      </c>
      <c r="AA353" s="39">
        <v>115795.125926854</v>
      </c>
      <c r="AB353" s="39">
        <v>14201.1780179745</v>
      </c>
      <c r="AC353" s="39">
        <v>30976.504316036899</v>
      </c>
      <c r="AD353" s="39">
        <v>5838.7008952668002</v>
      </c>
      <c r="AE353" s="39">
        <v>1985.2735473305299</v>
      </c>
      <c r="AF353" s="39">
        <v>776.30509747862402</v>
      </c>
      <c r="AG353" s="39">
        <v>147447.92926284499</v>
      </c>
      <c r="AH353" s="39">
        <v>18154.731012718501</v>
      </c>
      <c r="AI353" s="39">
        <v>139229.67658881799</v>
      </c>
      <c r="AJ353" s="39">
        <v>17032.943034282402</v>
      </c>
      <c r="AK353" s="39">
        <v>8298.5946303510209</v>
      </c>
      <c r="AL353" s="39">
        <v>1151.4081598721</v>
      </c>
      <c r="AM353" s="39">
        <v>149427.75129548399</v>
      </c>
      <c r="AN353" s="39">
        <v>18946.857260672499</v>
      </c>
      <c r="AO353" s="39">
        <v>19556.223177569598</v>
      </c>
      <c r="AP353" s="39">
        <v>45532.529904335403</v>
      </c>
      <c r="AQ353" s="39">
        <v>82.376053688263198</v>
      </c>
      <c r="AR353" s="39">
        <v>59.089410763683297</v>
      </c>
      <c r="AS353" s="39">
        <v>10909.8667109783</v>
      </c>
      <c r="AT353" s="39">
        <v>3444.11137626974</v>
      </c>
      <c r="AU353" s="39">
        <v>10260.507585056401</v>
      </c>
      <c r="AV353" s="39">
        <v>3267.3335576888198</v>
      </c>
      <c r="AW353" s="39">
        <v>664.51201404723304</v>
      </c>
      <c r="AX353" s="39">
        <v>187.70343996264299</v>
      </c>
      <c r="AY353" s="39">
        <v>10992.325799370799</v>
      </c>
      <c r="AZ353" s="39">
        <v>3503.4060274728899</v>
      </c>
      <c r="BA353" s="39">
        <v>3525.3906304133902</v>
      </c>
      <c r="BB353" s="39">
        <v>3899.0414952953802</v>
      </c>
    </row>
    <row r="354" spans="1:54">
      <c r="A354" s="38">
        <v>41486</v>
      </c>
      <c r="B354" s="39">
        <v>2082.94120892107</v>
      </c>
      <c r="C354" s="39">
        <v>832.46026090543296</v>
      </c>
      <c r="D354" s="39">
        <v>1832.5473857992099</v>
      </c>
      <c r="E354" s="39">
        <v>765.32779172409096</v>
      </c>
      <c r="F354" s="39">
        <v>239.83863306088799</v>
      </c>
      <c r="G354" s="39">
        <v>64.135376360928802</v>
      </c>
      <c r="H354" s="39">
        <v>160299.16448096599</v>
      </c>
      <c r="I354" s="39">
        <v>21864.230020776999</v>
      </c>
      <c r="J354" s="39">
        <v>150723.45014006301</v>
      </c>
      <c r="K354" s="39">
        <v>20468.994817456402</v>
      </c>
      <c r="L354" s="39">
        <v>9105.6650047811108</v>
      </c>
      <c r="M354" s="39">
        <v>1359.63080678292</v>
      </c>
      <c r="N354" s="39">
        <v>162375.627159264</v>
      </c>
      <c r="O354" s="39">
        <v>22695.822084161598</v>
      </c>
      <c r="P354" s="39">
        <v>23320.0487185046</v>
      </c>
      <c r="Q354" s="39">
        <v>34161.861196913604</v>
      </c>
      <c r="R354" s="39">
        <v>49658.181978782399</v>
      </c>
      <c r="S354" s="39">
        <v>149284.173730151</v>
      </c>
      <c r="T354" s="39">
        <v>20390.8673187647</v>
      </c>
      <c r="U354" s="39">
        <v>37149.886781745401</v>
      </c>
      <c r="V354" s="39">
        <v>5981.6675954401799</v>
      </c>
      <c r="W354" s="39">
        <v>106802.552256729</v>
      </c>
      <c r="X354" s="39">
        <v>13613.1373393048</v>
      </c>
      <c r="Y354" s="39">
        <v>5146.3350069335702</v>
      </c>
      <c r="Z354" s="39">
        <v>772.74989139481795</v>
      </c>
      <c r="AA354" s="39">
        <v>117992.063012443</v>
      </c>
      <c r="AB354" s="39">
        <v>14395.8680127303</v>
      </c>
      <c r="AC354" s="39">
        <v>31400.1777760976</v>
      </c>
      <c r="AD354" s="39">
        <v>5941.8305123501996</v>
      </c>
      <c r="AE354" s="39">
        <v>2003.2296906578599</v>
      </c>
      <c r="AF354" s="39">
        <v>772.13887328362898</v>
      </c>
      <c r="AG354" s="39">
        <v>149211.28287900501</v>
      </c>
      <c r="AH354" s="39">
        <v>18396.152199895001</v>
      </c>
      <c r="AI354" s="39">
        <v>140511.23233089299</v>
      </c>
      <c r="AJ354" s="39">
        <v>17230.232863496702</v>
      </c>
      <c r="AK354" s="39">
        <v>8451.1615532165106</v>
      </c>
      <c r="AL354" s="39">
        <v>1163.08639287184</v>
      </c>
      <c r="AM354" s="39">
        <v>151208.973855216</v>
      </c>
      <c r="AN354" s="39">
        <v>19182.4139930112</v>
      </c>
      <c r="AO354" s="39">
        <v>19755.676891543</v>
      </c>
      <c r="AP354" s="39">
        <v>45787.807544649302</v>
      </c>
      <c r="AQ354" s="39">
        <v>80.096443239084806</v>
      </c>
      <c r="AR354" s="39">
        <v>59.356088679577297</v>
      </c>
      <c r="AS354" s="39">
        <v>10970.502919635501</v>
      </c>
      <c r="AT354" s="39">
        <v>3443.8850150202302</v>
      </c>
      <c r="AU354" s="39">
        <v>10271.5887869577</v>
      </c>
      <c r="AV354" s="39">
        <v>3245.67554332895</v>
      </c>
      <c r="AW354" s="39">
        <v>673.42910899690605</v>
      </c>
      <c r="AX354" s="39">
        <v>193.356228311942</v>
      </c>
      <c r="AY354" s="39">
        <v>11050.0948047604</v>
      </c>
      <c r="AZ354" s="39">
        <v>3499.0592991253502</v>
      </c>
      <c r="BA354" s="39">
        <v>3537.57848754923</v>
      </c>
      <c r="BB354" s="39">
        <v>3866.3733237718502</v>
      </c>
    </row>
    <row r="355" spans="1:54">
      <c r="A355" s="38">
        <v>41517</v>
      </c>
      <c r="B355" s="39">
        <v>2077.4310228137101</v>
      </c>
      <c r="C355" s="39">
        <v>833.28780513030802</v>
      </c>
      <c r="D355" s="39">
        <v>1839.4579868421099</v>
      </c>
      <c r="E355" s="39">
        <v>767.94155635800701</v>
      </c>
      <c r="F355" s="39">
        <v>245.73856489406799</v>
      </c>
      <c r="G355" s="39">
        <v>66.442599188404301</v>
      </c>
      <c r="H355" s="39">
        <v>160964.46730602501</v>
      </c>
      <c r="I355" s="39">
        <v>21993.063072622001</v>
      </c>
      <c r="J355" s="39">
        <v>152039.83312134401</v>
      </c>
      <c r="K355" s="39">
        <v>20655.9353042078</v>
      </c>
      <c r="L355" s="39">
        <v>9172.4762164027907</v>
      </c>
      <c r="M355" s="39">
        <v>1390.4154531115501</v>
      </c>
      <c r="N355" s="39">
        <v>163033.03868693099</v>
      </c>
      <c r="O355" s="39">
        <v>22832.965323524</v>
      </c>
      <c r="P355" s="39">
        <v>23453.998769645601</v>
      </c>
      <c r="Q355" s="39">
        <v>33910.593876420498</v>
      </c>
      <c r="R355" s="39">
        <v>49634.0928618451</v>
      </c>
      <c r="S355" s="39">
        <v>149421.80335427899</v>
      </c>
      <c r="T355" s="39">
        <v>20425.076029222699</v>
      </c>
      <c r="U355" s="39">
        <v>37246.947323600303</v>
      </c>
      <c r="V355" s="39">
        <v>6014.0235930226499</v>
      </c>
      <c r="W355" s="39">
        <v>107628.874827662</v>
      </c>
      <c r="X355" s="39">
        <v>13611.842186567401</v>
      </c>
      <c r="Y355" s="39">
        <v>5283.5742018688197</v>
      </c>
      <c r="Z355" s="39">
        <v>802.86976070697904</v>
      </c>
      <c r="AA355" s="39">
        <v>118511.19844387101</v>
      </c>
      <c r="AB355" s="39">
        <v>14423.997149753201</v>
      </c>
      <c r="AC355" s="39">
        <v>31591.2471375112</v>
      </c>
      <c r="AD355" s="39">
        <v>5980.7828240141898</v>
      </c>
      <c r="AE355" s="39">
        <v>2010.2509256839801</v>
      </c>
      <c r="AF355" s="39">
        <v>775.68210716337296</v>
      </c>
      <c r="AG355" s="39">
        <v>150071.51597796401</v>
      </c>
      <c r="AH355" s="39">
        <v>18531.386731511699</v>
      </c>
      <c r="AI355" s="39">
        <v>141570.34468344899</v>
      </c>
      <c r="AJ355" s="39">
        <v>17384.4096400091</v>
      </c>
      <c r="AK355" s="39">
        <v>8522.3884427292105</v>
      </c>
      <c r="AL355" s="39">
        <v>1189.3782355529599</v>
      </c>
      <c r="AM355" s="39">
        <v>152059.69361483899</v>
      </c>
      <c r="AN355" s="39">
        <v>19324.766255639501</v>
      </c>
      <c r="AO355" s="39">
        <v>19863.321617731999</v>
      </c>
      <c r="AP355" s="39">
        <v>45765.623358365403</v>
      </c>
      <c r="AQ355" s="39">
        <v>78.671400404732495</v>
      </c>
      <c r="AR355" s="39">
        <v>58.554846240237801</v>
      </c>
      <c r="AS355" s="39">
        <v>10912.8951566714</v>
      </c>
      <c r="AT355" s="39">
        <v>3452.7905896463599</v>
      </c>
      <c r="AU355" s="39">
        <v>10268.833638977099</v>
      </c>
      <c r="AV355" s="39">
        <v>3264.7640297790499</v>
      </c>
      <c r="AW355" s="39">
        <v>679.93880074262597</v>
      </c>
      <c r="AX355" s="39">
        <v>199.477497661223</v>
      </c>
      <c r="AY355" s="39">
        <v>10991.9330956797</v>
      </c>
      <c r="AZ355" s="39">
        <v>3512.6095075124999</v>
      </c>
      <c r="BA355" s="39">
        <v>3566.6799805451901</v>
      </c>
      <c r="BB355" s="39">
        <v>3862.2995269994299</v>
      </c>
    </row>
    <row r="356" spans="1:54">
      <c r="A356" s="38">
        <v>41547</v>
      </c>
      <c r="B356" s="39">
        <v>2074.6683765405201</v>
      </c>
      <c r="C356" s="39">
        <v>824.37311389458205</v>
      </c>
      <c r="D356" s="39">
        <v>1823.0624021639001</v>
      </c>
      <c r="E356" s="39">
        <v>759.51426035454494</v>
      </c>
      <c r="F356" s="39">
        <v>240.695940666685</v>
      </c>
      <c r="G356" s="39">
        <v>63.012000263784003</v>
      </c>
      <c r="H356" s="39">
        <v>163037.069182832</v>
      </c>
      <c r="I356" s="39">
        <v>22275.137527472201</v>
      </c>
      <c r="J356" s="39">
        <v>153599.80820182199</v>
      </c>
      <c r="K356" s="39">
        <v>20867.032691341901</v>
      </c>
      <c r="L356" s="39">
        <v>9138.2263641150093</v>
      </c>
      <c r="M356" s="39">
        <v>1350.02821755732</v>
      </c>
      <c r="N356" s="39">
        <v>165063.69079890699</v>
      </c>
      <c r="O356" s="39">
        <v>23101.790912544999</v>
      </c>
      <c r="P356" s="39">
        <v>23510.106654827701</v>
      </c>
      <c r="Q356" s="39">
        <v>33738.041760267901</v>
      </c>
      <c r="R356" s="39">
        <v>49585.775977196601</v>
      </c>
      <c r="S356" s="39">
        <v>150899.71629316499</v>
      </c>
      <c r="T356" s="39">
        <v>20553.322892502802</v>
      </c>
      <c r="U356" s="39">
        <v>37791.205485601</v>
      </c>
      <c r="V356" s="39">
        <v>6066.6046541589103</v>
      </c>
      <c r="W356" s="39">
        <v>108024.362315088</v>
      </c>
      <c r="X356" s="39">
        <v>13642.504872624801</v>
      </c>
      <c r="Y356" s="39">
        <v>5309.4692239916603</v>
      </c>
      <c r="Z356" s="39">
        <v>814.978892315454</v>
      </c>
      <c r="AA356" s="39">
        <v>119560.270996922</v>
      </c>
      <c r="AB356" s="39">
        <v>14576.657152178999</v>
      </c>
      <c r="AC356" s="39">
        <v>31682.7587450145</v>
      </c>
      <c r="AD356" s="39">
        <v>6015.1755945525601</v>
      </c>
      <c r="AE356" s="39">
        <v>1991.1378772625901</v>
      </c>
      <c r="AF356" s="39">
        <v>768.15808765771601</v>
      </c>
      <c r="AG356" s="39">
        <v>151805.66701695701</v>
      </c>
      <c r="AH356" s="39">
        <v>18758.222157911601</v>
      </c>
      <c r="AI356" s="39">
        <v>143405.11596939701</v>
      </c>
      <c r="AJ356" s="39">
        <v>17549.042277356501</v>
      </c>
      <c r="AK356" s="39">
        <v>8401.1494244695605</v>
      </c>
      <c r="AL356" s="39">
        <v>1162.9147746737101</v>
      </c>
      <c r="AM356" s="39">
        <v>153786.20241659399</v>
      </c>
      <c r="AN356" s="39">
        <v>19521.7840619702</v>
      </c>
      <c r="AO356" s="39">
        <v>20016.381987432</v>
      </c>
      <c r="AP356" s="39">
        <v>45726.070064693398</v>
      </c>
      <c r="AQ356" s="39">
        <v>78.616508762207303</v>
      </c>
      <c r="AR356" s="39">
        <v>57.733531491516999</v>
      </c>
      <c r="AS356" s="39">
        <v>11114.9793939588</v>
      </c>
      <c r="AT356" s="39">
        <v>3512.51119521285</v>
      </c>
      <c r="AU356" s="39">
        <v>10376.0596270311</v>
      </c>
      <c r="AV356" s="39">
        <v>3309.0825731702898</v>
      </c>
      <c r="AW356" s="39">
        <v>679.58919144967399</v>
      </c>
      <c r="AX356" s="39">
        <v>196.40629227621201</v>
      </c>
      <c r="AY356" s="39">
        <v>11193.091891415999</v>
      </c>
      <c r="AZ356" s="39">
        <v>3571.1115391386002</v>
      </c>
      <c r="BA356" s="39">
        <v>3556.9329191778102</v>
      </c>
      <c r="BB356" s="39">
        <v>3912.9776778892401</v>
      </c>
    </row>
    <row r="357" spans="1:54">
      <c r="A357" s="38">
        <v>41578</v>
      </c>
      <c r="B357" s="39">
        <v>2066.16754326517</v>
      </c>
      <c r="C357" s="39">
        <v>829.29125610887502</v>
      </c>
      <c r="D357" s="39">
        <v>1820.5113200942901</v>
      </c>
      <c r="E357" s="39">
        <v>764.57919522637803</v>
      </c>
      <c r="F357" s="39">
        <v>236.22518656885401</v>
      </c>
      <c r="G357" s="39">
        <v>61.004991464352202</v>
      </c>
      <c r="H357" s="39">
        <v>163066.96241596001</v>
      </c>
      <c r="I357" s="39">
        <v>22207.591309511899</v>
      </c>
      <c r="J357" s="39">
        <v>154282.82330550099</v>
      </c>
      <c r="K357" s="39">
        <v>20896.8120697452</v>
      </c>
      <c r="L357" s="39">
        <v>9109.2282271814402</v>
      </c>
      <c r="M357" s="39">
        <v>1364.43247569605</v>
      </c>
      <c r="N357" s="39">
        <v>165181.180543455</v>
      </c>
      <c r="O357" s="39">
        <v>23037.567908665598</v>
      </c>
      <c r="P357" s="39">
        <v>23522.089159629501</v>
      </c>
      <c r="Q357" s="39">
        <v>33545.400215020498</v>
      </c>
      <c r="R357" s="39">
        <v>49699.027105812798</v>
      </c>
      <c r="S357" s="39">
        <v>151962.695222107</v>
      </c>
      <c r="T357" s="39">
        <v>20620.5391214958</v>
      </c>
      <c r="U357" s="39">
        <v>37836.4790791907</v>
      </c>
      <c r="V357" s="39">
        <v>6091.4071049456898</v>
      </c>
      <c r="W357" s="39">
        <v>109041.63163592901</v>
      </c>
      <c r="X357" s="39">
        <v>13681.662760860399</v>
      </c>
      <c r="Y357" s="39">
        <v>5412.6645997081596</v>
      </c>
      <c r="Z357" s="39">
        <v>838.11716585335898</v>
      </c>
      <c r="AA357" s="39">
        <v>120021.323933256</v>
      </c>
      <c r="AB357" s="39">
        <v>14624.976396505301</v>
      </c>
      <c r="AC357" s="39">
        <v>31650.358243528899</v>
      </c>
      <c r="AD357" s="39">
        <v>6052.7122341045297</v>
      </c>
      <c r="AE357" s="39">
        <v>1976.7039502928201</v>
      </c>
      <c r="AF357" s="39">
        <v>769.97870854834196</v>
      </c>
      <c r="AG357" s="39">
        <v>152070.751997363</v>
      </c>
      <c r="AH357" s="39">
        <v>18724.6992912202</v>
      </c>
      <c r="AI357" s="39">
        <v>143602.74173397</v>
      </c>
      <c r="AJ357" s="39">
        <v>17601.074749021798</v>
      </c>
      <c r="AK357" s="39">
        <v>8464.7866476109994</v>
      </c>
      <c r="AL357" s="39">
        <v>1167.45551996994</v>
      </c>
      <c r="AM357" s="39">
        <v>154023.085354418</v>
      </c>
      <c r="AN357" s="39">
        <v>19493.842616847302</v>
      </c>
      <c r="AO357" s="39">
        <v>20042.265420770698</v>
      </c>
      <c r="AP357" s="39">
        <v>45761.116388239003</v>
      </c>
      <c r="AQ357" s="39">
        <v>78.298060837634495</v>
      </c>
      <c r="AR357" s="39">
        <v>58.599393673922002</v>
      </c>
      <c r="AS357" s="39">
        <v>11095.4980069142</v>
      </c>
      <c r="AT357" s="39">
        <v>3488.0186714277802</v>
      </c>
      <c r="AU357" s="39">
        <v>10437.656411521901</v>
      </c>
      <c r="AV357" s="39">
        <v>3302.1395211077502</v>
      </c>
      <c r="AW357" s="39">
        <v>683.90455483803396</v>
      </c>
      <c r="AX357" s="39">
        <v>198.01717190602</v>
      </c>
      <c r="AY357" s="39">
        <v>11173.911629124401</v>
      </c>
      <c r="AZ357" s="39">
        <v>3547.35049376396</v>
      </c>
      <c r="BA357" s="39">
        <v>3497.1816170986099</v>
      </c>
      <c r="BB357" s="39">
        <v>3950.0428745665899</v>
      </c>
    </row>
    <row r="358" spans="1:54">
      <c r="A358" s="38">
        <v>41608</v>
      </c>
      <c r="B358" s="39">
        <v>2036.1128228104501</v>
      </c>
      <c r="C358" s="39">
        <v>814.340068908685</v>
      </c>
      <c r="D358" s="39">
        <v>1804.0333323587399</v>
      </c>
      <c r="E358" s="39">
        <v>761.77256330162402</v>
      </c>
      <c r="F358" s="39">
        <v>232.38882944803001</v>
      </c>
      <c r="G358" s="39">
        <v>61.468065510699198</v>
      </c>
      <c r="H358" s="39">
        <v>163828.54061935301</v>
      </c>
      <c r="I358" s="39">
        <v>22398.326793433102</v>
      </c>
      <c r="J358" s="39">
        <v>154828.66168972201</v>
      </c>
      <c r="K358" s="39">
        <v>21024.033233209098</v>
      </c>
      <c r="L358" s="39">
        <v>9062.3537871051394</v>
      </c>
      <c r="M358" s="39">
        <v>1389.0326041389801</v>
      </c>
      <c r="N358" s="39">
        <v>165865.61880324499</v>
      </c>
      <c r="O358" s="39">
        <v>23216.416919625601</v>
      </c>
      <c r="P358" s="39">
        <v>23775.1462250523</v>
      </c>
      <c r="Q358" s="39">
        <v>33715.201876337604</v>
      </c>
      <c r="R358" s="39">
        <v>49754.9481223447</v>
      </c>
      <c r="S358" s="39">
        <v>153232.99827251601</v>
      </c>
      <c r="T358" s="39">
        <v>20642.628870949498</v>
      </c>
      <c r="U358" s="39">
        <v>37592.427421546199</v>
      </c>
      <c r="V358" s="39">
        <v>6089.7290263892401</v>
      </c>
      <c r="W358" s="39">
        <v>109644.584001154</v>
      </c>
      <c r="X358" s="39">
        <v>13671.056837738701</v>
      </c>
      <c r="Y358" s="39">
        <v>5545.6934335890301</v>
      </c>
      <c r="Z358" s="39">
        <v>866.62972931197703</v>
      </c>
      <c r="AA358" s="39">
        <v>121060.095897883</v>
      </c>
      <c r="AB358" s="39">
        <v>14661.048390985001</v>
      </c>
      <c r="AC358" s="39">
        <v>31391.871152514101</v>
      </c>
      <c r="AD358" s="39">
        <v>5945.4832690347403</v>
      </c>
      <c r="AE358" s="39">
        <v>1952.80583138008</v>
      </c>
      <c r="AF358" s="39">
        <v>757.94056588535</v>
      </c>
      <c r="AG358" s="39">
        <v>152834.984839082</v>
      </c>
      <c r="AH358" s="39">
        <v>18882.0609160862</v>
      </c>
      <c r="AI358" s="39">
        <v>144419.96770237299</v>
      </c>
      <c r="AJ358" s="39">
        <v>17727.006881159501</v>
      </c>
      <c r="AK358" s="39">
        <v>8395.0779425117398</v>
      </c>
      <c r="AL358" s="39">
        <v>1178.8472006121899</v>
      </c>
      <c r="AM358" s="39">
        <v>154805.35940905201</v>
      </c>
      <c r="AN358" s="39">
        <v>19651.475765716099</v>
      </c>
      <c r="AO358" s="39">
        <v>20212.265273146601</v>
      </c>
      <c r="AP358" s="39">
        <v>45768.554455220998</v>
      </c>
      <c r="AQ358" s="39">
        <v>76.383668669886006</v>
      </c>
      <c r="AR358" s="39">
        <v>57.447639781969102</v>
      </c>
      <c r="AS358" s="39">
        <v>11091.122599337999</v>
      </c>
      <c r="AT358" s="39">
        <v>3510.7643309543801</v>
      </c>
      <c r="AU358" s="39">
        <v>10406.2995606817</v>
      </c>
      <c r="AV358" s="39">
        <v>3312.9801298031002</v>
      </c>
      <c r="AW358" s="39">
        <v>692.08254716198098</v>
      </c>
      <c r="AX358" s="39">
        <v>207.26263399242401</v>
      </c>
      <c r="AY358" s="39">
        <v>11167.9836680642</v>
      </c>
      <c r="AZ358" s="39">
        <v>3568.5651778769902</v>
      </c>
      <c r="BA358" s="39">
        <v>3537.5794124338699</v>
      </c>
      <c r="BB358" s="39">
        <v>3965.7131887999499</v>
      </c>
    </row>
    <row r="359" spans="1:54">
      <c r="A359" s="38">
        <v>41639</v>
      </c>
      <c r="B359" s="39">
        <v>2111.2996959079701</v>
      </c>
      <c r="C359" s="39">
        <v>846.72525997054197</v>
      </c>
      <c r="D359" s="39">
        <v>1870.0363943734701</v>
      </c>
      <c r="E359" s="39">
        <v>784.83131701637296</v>
      </c>
      <c r="F359" s="39">
        <v>234.69501918966901</v>
      </c>
      <c r="G359" s="39">
        <v>64.350756049157695</v>
      </c>
      <c r="H359" s="39">
        <v>165310.90198792101</v>
      </c>
      <c r="I359" s="39">
        <v>22625.5273218736</v>
      </c>
      <c r="J359" s="39">
        <v>155881.93809255899</v>
      </c>
      <c r="K359" s="39">
        <v>21184.602506271702</v>
      </c>
      <c r="L359" s="39">
        <v>9141.9747069742498</v>
      </c>
      <c r="M359" s="39">
        <v>1410.6066442581</v>
      </c>
      <c r="N359" s="39">
        <v>167424.52084064501</v>
      </c>
      <c r="O359" s="39">
        <v>23481.460828917901</v>
      </c>
      <c r="P359" s="39">
        <v>23998.632374204499</v>
      </c>
      <c r="Q359" s="39">
        <v>33745.982604750199</v>
      </c>
      <c r="R359" s="39">
        <v>49744.534382311802</v>
      </c>
      <c r="S359" s="39">
        <v>154845.40004137001</v>
      </c>
      <c r="T359" s="39">
        <v>20787.3482483767</v>
      </c>
      <c r="U359" s="39">
        <v>37968.136186737298</v>
      </c>
      <c r="V359" s="39">
        <v>6048.3668754904702</v>
      </c>
      <c r="W359" s="39">
        <v>111362.5594136</v>
      </c>
      <c r="X359" s="39">
        <v>13889.485862808</v>
      </c>
      <c r="Y359" s="39">
        <v>5821.7137939700397</v>
      </c>
      <c r="Z359" s="39">
        <v>897.9615559906</v>
      </c>
      <c r="AA359" s="39">
        <v>122653.995243078</v>
      </c>
      <c r="AB359" s="39">
        <v>14805.9918823551</v>
      </c>
      <c r="AC359" s="39">
        <v>31924.670539197799</v>
      </c>
      <c r="AD359" s="39">
        <v>6017.5793281337201</v>
      </c>
      <c r="AE359" s="39">
        <v>2033.86763628475</v>
      </c>
      <c r="AF359" s="39">
        <v>789.25459157538</v>
      </c>
      <c r="AG359" s="39">
        <v>154109.796056683</v>
      </c>
      <c r="AH359" s="39">
        <v>19053.686418496702</v>
      </c>
      <c r="AI359" s="39">
        <v>145582.61666914599</v>
      </c>
      <c r="AJ359" s="39">
        <v>17805.176921484501</v>
      </c>
      <c r="AK359" s="39">
        <v>8405.1364183699006</v>
      </c>
      <c r="AL359" s="39">
        <v>1202.7354880661801</v>
      </c>
      <c r="AM359" s="39">
        <v>156154.452230586</v>
      </c>
      <c r="AN359" s="39">
        <v>19834.185101298099</v>
      </c>
      <c r="AO359" s="39">
        <v>20362.123382483998</v>
      </c>
      <c r="AP359" s="39">
        <v>45823.667396618497</v>
      </c>
      <c r="AQ359" s="39">
        <v>79.557159973650002</v>
      </c>
      <c r="AR359" s="39">
        <v>57.925783491860898</v>
      </c>
      <c r="AS359" s="39">
        <v>11148.403794321801</v>
      </c>
      <c r="AT359" s="39">
        <v>3559.00890230813</v>
      </c>
      <c r="AU359" s="39">
        <v>10456.5902217929</v>
      </c>
      <c r="AV359" s="39">
        <v>3348.9451708029501</v>
      </c>
      <c r="AW359" s="39">
        <v>690.90174687813396</v>
      </c>
      <c r="AX359" s="39">
        <v>208.97118109805299</v>
      </c>
      <c r="AY359" s="39">
        <v>11227.1710972767</v>
      </c>
      <c r="AZ359" s="39">
        <v>3617.32329862299</v>
      </c>
      <c r="BA359" s="39">
        <v>3686.3382979501398</v>
      </c>
      <c r="BB359" s="39">
        <v>3952.7064485309702</v>
      </c>
    </row>
    <row r="360" spans="1:54">
      <c r="A360" s="38">
        <v>41670</v>
      </c>
      <c r="B360" s="39">
        <v>2081.25543623966</v>
      </c>
      <c r="C360" s="39">
        <v>863.69615323293397</v>
      </c>
      <c r="D360" s="39">
        <v>1869.3034040830701</v>
      </c>
      <c r="E360" s="39">
        <v>807.20931262540898</v>
      </c>
      <c r="F360" s="39">
        <v>210.916206506751</v>
      </c>
      <c r="G360" s="39">
        <v>58.006619762846299</v>
      </c>
      <c r="H360" s="39">
        <v>166233.47631398001</v>
      </c>
      <c r="I360" s="39">
        <v>22718.2288869945</v>
      </c>
      <c r="J360" s="39">
        <v>157563.93849149099</v>
      </c>
      <c r="K360" s="39">
        <v>21309.279528535299</v>
      </c>
      <c r="L360" s="39">
        <v>9058.7664924380097</v>
      </c>
      <c r="M360" s="39">
        <v>1410.8074069660599</v>
      </c>
      <c r="N360" s="39">
        <v>168320.708321832</v>
      </c>
      <c r="O360" s="39">
        <v>23579.858807513101</v>
      </c>
      <c r="P360" s="39">
        <v>24058.665710105601</v>
      </c>
      <c r="Q360" s="39">
        <v>33834.315724817003</v>
      </c>
      <c r="R360" s="39">
        <v>49924.975937439398</v>
      </c>
      <c r="S360" s="39">
        <v>155818.667965812</v>
      </c>
      <c r="T360" s="39">
        <v>21003.9202895327</v>
      </c>
      <c r="U360" s="39">
        <v>37969.8666262771</v>
      </c>
      <c r="V360" s="39">
        <v>6162.9187195201102</v>
      </c>
      <c r="W360" s="39">
        <v>111611.16088988799</v>
      </c>
      <c r="X360" s="39">
        <v>13914.9783352709</v>
      </c>
      <c r="Y360" s="39">
        <v>5869.4893861506998</v>
      </c>
      <c r="Z360" s="39">
        <v>916.28053973353099</v>
      </c>
      <c r="AA360" s="39">
        <v>123939.062382321</v>
      </c>
      <c r="AB360" s="39">
        <v>15022.1349292303</v>
      </c>
      <c r="AC360" s="39">
        <v>31694.747813136499</v>
      </c>
      <c r="AD360" s="39">
        <v>6002.00215327964</v>
      </c>
      <c r="AE360" s="39">
        <v>1989.9152900842601</v>
      </c>
      <c r="AF360" s="39">
        <v>804.16370856512697</v>
      </c>
      <c r="AG360" s="39">
        <v>155027.08352617899</v>
      </c>
      <c r="AH360" s="39">
        <v>19113.723014351599</v>
      </c>
      <c r="AI360" s="39">
        <v>146786.102866078</v>
      </c>
      <c r="AJ360" s="39">
        <v>17950.763033545201</v>
      </c>
      <c r="AK360" s="39">
        <v>8358.3594606465304</v>
      </c>
      <c r="AL360" s="39">
        <v>1196.4286170745199</v>
      </c>
      <c r="AM360" s="39">
        <v>157042.269007845</v>
      </c>
      <c r="AN360" s="39">
        <v>19916.949694184401</v>
      </c>
      <c r="AO360" s="39">
        <v>20485.2309167903</v>
      </c>
      <c r="AP360" s="39">
        <v>45893.611222577601</v>
      </c>
      <c r="AQ360" s="39">
        <v>80.955746157571596</v>
      </c>
      <c r="AR360" s="39">
        <v>58.420856055373399</v>
      </c>
      <c r="AS360" s="39">
        <v>11227.1529509556</v>
      </c>
      <c r="AT360" s="39">
        <v>3579.4879390394299</v>
      </c>
      <c r="AU360" s="39">
        <v>10513.409970925401</v>
      </c>
      <c r="AV360" s="39">
        <v>3372.34049845753</v>
      </c>
      <c r="AW360" s="39">
        <v>694.22650746976694</v>
      </c>
      <c r="AX360" s="39">
        <v>210.310083530214</v>
      </c>
      <c r="AY360" s="39">
        <v>11307.4896206376</v>
      </c>
      <c r="AZ360" s="39">
        <v>3639.29768809085</v>
      </c>
      <c r="BA360" s="39">
        <v>3553.7980977236198</v>
      </c>
      <c r="BB360" s="39">
        <v>4068.8285055962801</v>
      </c>
    </row>
    <row r="361" spans="1:54">
      <c r="A361" s="38">
        <v>41698</v>
      </c>
      <c r="B361" s="39">
        <v>2076.10458012047</v>
      </c>
      <c r="C361" s="39">
        <v>876.735164659867</v>
      </c>
      <c r="D361" s="39">
        <v>1873.2545690125401</v>
      </c>
      <c r="E361" s="39">
        <v>823.90963101918896</v>
      </c>
      <c r="F361" s="39">
        <v>198.14818643602999</v>
      </c>
      <c r="G361" s="39">
        <v>55.372080521263698</v>
      </c>
      <c r="H361" s="39">
        <v>167025.64726053399</v>
      </c>
      <c r="I361" s="39">
        <v>22842.726839014402</v>
      </c>
      <c r="J361" s="39">
        <v>158050.20709589901</v>
      </c>
      <c r="K361" s="39">
        <v>21445.580389671999</v>
      </c>
      <c r="L361" s="39">
        <v>9123.3103727648395</v>
      </c>
      <c r="M361" s="39">
        <v>1404.68519895491</v>
      </c>
      <c r="N361" s="39">
        <v>169116.05977257999</v>
      </c>
      <c r="O361" s="39">
        <v>23718.2405346669</v>
      </c>
      <c r="P361" s="39">
        <v>24419.876932671101</v>
      </c>
      <c r="Q361" s="39">
        <v>33809.495483879597</v>
      </c>
      <c r="R361" s="39">
        <v>49931.534710737797</v>
      </c>
      <c r="S361" s="39">
        <v>156401.979800778</v>
      </c>
      <c r="T361" s="39">
        <v>21158.297187484401</v>
      </c>
      <c r="U361" s="39">
        <v>38405.542790868203</v>
      </c>
      <c r="V361" s="39">
        <v>6229.6833118668001</v>
      </c>
      <c r="W361" s="39">
        <v>112137.567924838</v>
      </c>
      <c r="X361" s="39">
        <v>14073.1736601758</v>
      </c>
      <c r="Y361" s="39">
        <v>5847.1548911570299</v>
      </c>
      <c r="Z361" s="39">
        <v>896.33788495670296</v>
      </c>
      <c r="AA361" s="39">
        <v>124742.078074176</v>
      </c>
      <c r="AB361" s="39">
        <v>15067.971376118599</v>
      </c>
      <c r="AC361" s="39">
        <v>31441.859908927301</v>
      </c>
      <c r="AD361" s="39">
        <v>6068.98217804468</v>
      </c>
      <c r="AE361" s="39">
        <v>1995.4358339215701</v>
      </c>
      <c r="AF361" s="39">
        <v>817.88350500868205</v>
      </c>
      <c r="AG361" s="39">
        <v>155847.256489969</v>
      </c>
      <c r="AH361" s="39">
        <v>19236.284728298699</v>
      </c>
      <c r="AI361" s="39">
        <v>147497.39451835601</v>
      </c>
      <c r="AJ361" s="39">
        <v>18042.456920247801</v>
      </c>
      <c r="AK361" s="39">
        <v>8417.4645684560001</v>
      </c>
      <c r="AL361" s="39">
        <v>1196.44858240245</v>
      </c>
      <c r="AM361" s="39">
        <v>157867.301672128</v>
      </c>
      <c r="AN361" s="39">
        <v>20049.991779271299</v>
      </c>
      <c r="AO361" s="39">
        <v>20673.151635528498</v>
      </c>
      <c r="AP361" s="39">
        <v>45903.480856915201</v>
      </c>
      <c r="AQ361" s="39">
        <v>78.959540151198098</v>
      </c>
      <c r="AR361" s="39">
        <v>59.968519101827503</v>
      </c>
      <c r="AS361" s="39">
        <v>11222.4474146759</v>
      </c>
      <c r="AT361" s="39">
        <v>3593.3515508452401</v>
      </c>
      <c r="AU361" s="39">
        <v>10503.848223962401</v>
      </c>
      <c r="AV361" s="39">
        <v>3381.7869278511298</v>
      </c>
      <c r="AW361" s="39">
        <v>710.57913925151297</v>
      </c>
      <c r="AX361" s="39">
        <v>212.16710042499699</v>
      </c>
      <c r="AY361" s="39">
        <v>11301.5604434087</v>
      </c>
      <c r="AZ361" s="39">
        <v>3654.2357254089702</v>
      </c>
      <c r="BA361" s="39">
        <v>3690.3718962961998</v>
      </c>
      <c r="BB361" s="39">
        <v>4055.21270173013</v>
      </c>
    </row>
    <row r="362" spans="1:54">
      <c r="A362" s="38">
        <v>41729</v>
      </c>
      <c r="B362" s="39">
        <v>2079.4102854387702</v>
      </c>
      <c r="C362" s="39">
        <v>879.78674439663598</v>
      </c>
      <c r="D362" s="39">
        <v>1882.22734510643</v>
      </c>
      <c r="E362" s="39">
        <v>805.19109064081704</v>
      </c>
      <c r="F362" s="39">
        <v>191.946583284345</v>
      </c>
      <c r="G362" s="39">
        <v>53.481602809140199</v>
      </c>
      <c r="H362" s="39">
        <v>168951.33067057899</v>
      </c>
      <c r="I362" s="39">
        <v>23098.249660458099</v>
      </c>
      <c r="J362" s="39">
        <v>159004.34890091899</v>
      </c>
      <c r="K362" s="39">
        <v>21614.085841883902</v>
      </c>
      <c r="L362" s="39">
        <v>9065.7166599413304</v>
      </c>
      <c r="M362" s="39">
        <v>1416.06168778759</v>
      </c>
      <c r="N362" s="39">
        <v>170991.91717043601</v>
      </c>
      <c r="O362" s="39">
        <v>23957.176663986698</v>
      </c>
      <c r="P362" s="39">
        <v>24495.7629171095</v>
      </c>
      <c r="Q362" s="39">
        <v>33501.200527846697</v>
      </c>
      <c r="R362" s="39">
        <v>49781.501435480503</v>
      </c>
      <c r="S362" s="39">
        <v>159418.62554194601</v>
      </c>
      <c r="T362" s="39">
        <v>21540.520085862001</v>
      </c>
      <c r="U362" s="39">
        <v>39202.161277734798</v>
      </c>
      <c r="V362" s="39">
        <v>6294.2943005583702</v>
      </c>
      <c r="W362" s="39">
        <v>114419.05741491199</v>
      </c>
      <c r="X362" s="39">
        <v>14328.6929233675</v>
      </c>
      <c r="Y362" s="39">
        <v>6014.7535239633698</v>
      </c>
      <c r="Z362" s="39">
        <v>913.62026680058898</v>
      </c>
      <c r="AA362" s="39">
        <v>128458.52479994101</v>
      </c>
      <c r="AB362" s="39">
        <v>15323.1965071164</v>
      </c>
      <c r="AC362" s="39">
        <v>31907.3231508381</v>
      </c>
      <c r="AD362" s="39">
        <v>6210.2453652772501</v>
      </c>
      <c r="AE362" s="39">
        <v>2004.6475464367199</v>
      </c>
      <c r="AF362" s="39">
        <v>820.37567755495502</v>
      </c>
      <c r="AG362" s="39">
        <v>157543.835084758</v>
      </c>
      <c r="AH362" s="39">
        <v>19517.4460344904</v>
      </c>
      <c r="AI362" s="39">
        <v>149280.55852162201</v>
      </c>
      <c r="AJ362" s="39">
        <v>18215.463801115198</v>
      </c>
      <c r="AK362" s="39">
        <v>8350.8504036985305</v>
      </c>
      <c r="AL362" s="39">
        <v>1198.2695997444</v>
      </c>
      <c r="AM362" s="39">
        <v>159543.319841202</v>
      </c>
      <c r="AN362" s="39">
        <v>20321.2533534459</v>
      </c>
      <c r="AO362" s="39">
        <v>20818.433491266602</v>
      </c>
      <c r="AP362" s="39">
        <v>45768.852999449096</v>
      </c>
      <c r="AQ362" s="39">
        <v>78.457015720810602</v>
      </c>
      <c r="AR362" s="39">
        <v>57.115422515172398</v>
      </c>
      <c r="AS362" s="39">
        <v>11263.8186924739</v>
      </c>
      <c r="AT362" s="39">
        <v>3620.3036887496901</v>
      </c>
      <c r="AU362" s="39">
        <v>10527.9677038626</v>
      </c>
      <c r="AV362" s="39">
        <v>3396.0432892925201</v>
      </c>
      <c r="AW362" s="39">
        <v>693.503982468971</v>
      </c>
      <c r="AX362" s="39">
        <v>211.76468028403099</v>
      </c>
      <c r="AY362" s="39">
        <v>11344.605472376699</v>
      </c>
      <c r="AZ362" s="39">
        <v>3677.81264199409</v>
      </c>
      <c r="BA362" s="39">
        <v>3723.4318101161798</v>
      </c>
      <c r="BB362" s="39">
        <v>3973.2032467569302</v>
      </c>
    </row>
    <row r="363" spans="1:54">
      <c r="A363" s="38">
        <v>41759</v>
      </c>
      <c r="B363" s="39">
        <v>2077.0253399027802</v>
      </c>
      <c r="C363" s="39">
        <v>800.57731947825903</v>
      </c>
      <c r="D363" s="39">
        <v>1875.9083696464099</v>
      </c>
      <c r="E363" s="39">
        <v>753.78783830872396</v>
      </c>
      <c r="F363" s="39">
        <v>200.72501907160699</v>
      </c>
      <c r="G363" s="39">
        <v>54.257474871376097</v>
      </c>
      <c r="H363" s="39">
        <v>168595.55976801401</v>
      </c>
      <c r="I363" s="39">
        <v>22676.790017057501</v>
      </c>
      <c r="J363" s="39">
        <v>159619.43204742199</v>
      </c>
      <c r="K363" s="39">
        <v>21302.824870267301</v>
      </c>
      <c r="L363" s="39">
        <v>9110.6111863961196</v>
      </c>
      <c r="M363" s="39">
        <v>1409.5173316273599</v>
      </c>
      <c r="N363" s="39">
        <v>170735.99027646499</v>
      </c>
      <c r="O363" s="39">
        <v>23487.375563215399</v>
      </c>
      <c r="P363" s="39">
        <v>24278.741581728598</v>
      </c>
      <c r="Q363" s="39">
        <v>33443.145491878597</v>
      </c>
      <c r="R363" s="39">
        <v>49865.746060937403</v>
      </c>
      <c r="S363" s="39">
        <v>160895.291173595</v>
      </c>
      <c r="T363" s="39">
        <v>21501.320860228101</v>
      </c>
      <c r="U363" s="39">
        <v>39957.753494775803</v>
      </c>
      <c r="V363" s="39">
        <v>6295.7317969433398</v>
      </c>
      <c r="W363" s="39">
        <v>114027.424483796</v>
      </c>
      <c r="X363" s="39">
        <v>14267.5565194914</v>
      </c>
      <c r="Y363" s="39">
        <v>5955.1811420390704</v>
      </c>
      <c r="Z363" s="39">
        <v>912.90358764498296</v>
      </c>
      <c r="AA363" s="39">
        <v>128050.89979002</v>
      </c>
      <c r="AB363" s="39">
        <v>15222.081212512099</v>
      </c>
      <c r="AC363" s="39">
        <v>31849.472976078901</v>
      </c>
      <c r="AD363" s="39">
        <v>6203.9100602227199</v>
      </c>
      <c r="AE363" s="39">
        <v>2000.3670496029599</v>
      </c>
      <c r="AF363" s="39">
        <v>741.00446458374904</v>
      </c>
      <c r="AG363" s="39">
        <v>157447.838365178</v>
      </c>
      <c r="AH363" s="39">
        <v>19152.697038582101</v>
      </c>
      <c r="AI363" s="39">
        <v>148876.48236800099</v>
      </c>
      <c r="AJ363" s="39">
        <v>17975.683508721999</v>
      </c>
      <c r="AK363" s="39">
        <v>8456.9277764244398</v>
      </c>
      <c r="AL363" s="39">
        <v>1195.43081403312</v>
      </c>
      <c r="AM363" s="39">
        <v>159480.999615368</v>
      </c>
      <c r="AN363" s="39">
        <v>19883.5043041676</v>
      </c>
      <c r="AO363" s="39">
        <v>20591.606690500801</v>
      </c>
      <c r="AP363" s="39">
        <v>45900.918174374703</v>
      </c>
      <c r="AQ363" s="39">
        <v>77.545789923393798</v>
      </c>
      <c r="AR363" s="39">
        <v>58.422987066766197</v>
      </c>
      <c r="AS363" s="39">
        <v>11139.186330902599</v>
      </c>
      <c r="AT363" s="39">
        <v>3573.8886075145501</v>
      </c>
      <c r="AU363" s="39">
        <v>10515.5355485978</v>
      </c>
      <c r="AV363" s="39">
        <v>3335.6509758826701</v>
      </c>
      <c r="AW363" s="39">
        <v>691.15049566712798</v>
      </c>
      <c r="AX363" s="39">
        <v>205.81859353182199</v>
      </c>
      <c r="AY363" s="39">
        <v>11215.9523014121</v>
      </c>
      <c r="AZ363" s="39">
        <v>3630.47046061425</v>
      </c>
      <c r="BA363" s="39">
        <v>3654.9992648614698</v>
      </c>
      <c r="BB363" s="39">
        <v>3961.79395717741</v>
      </c>
    </row>
    <row r="364" spans="1:54">
      <c r="A364" s="38">
        <v>41790</v>
      </c>
      <c r="B364" s="39">
        <v>2069.8677230871299</v>
      </c>
      <c r="C364" s="39">
        <v>797.53110916309697</v>
      </c>
      <c r="D364" s="39">
        <v>1883.28322992475</v>
      </c>
      <c r="E364" s="39">
        <v>744.92357262864198</v>
      </c>
      <c r="F364" s="39">
        <v>195.540860490873</v>
      </c>
      <c r="G364" s="39">
        <v>53.101600677772097</v>
      </c>
      <c r="H364" s="39">
        <v>170017.21087244101</v>
      </c>
      <c r="I364" s="39">
        <v>22896.158821403202</v>
      </c>
      <c r="J364" s="39">
        <v>161360.090289218</v>
      </c>
      <c r="K364" s="39">
        <v>21498.706047943</v>
      </c>
      <c r="L364" s="39">
        <v>8983.6095378526406</v>
      </c>
      <c r="M364" s="39">
        <v>1403.7354946481501</v>
      </c>
      <c r="N364" s="39">
        <v>172028.85549125</v>
      </c>
      <c r="O364" s="39">
        <v>23687.048177197899</v>
      </c>
      <c r="P364" s="39">
        <v>24396.350637428401</v>
      </c>
      <c r="Q364" s="39">
        <v>33167.356928251298</v>
      </c>
      <c r="R364" s="39">
        <v>49798.570389727203</v>
      </c>
      <c r="S364" s="39">
        <v>161242.35816951</v>
      </c>
      <c r="T364" s="39">
        <v>21500.278235369002</v>
      </c>
      <c r="U364" s="39">
        <v>40624.063363561501</v>
      </c>
      <c r="V364" s="39">
        <v>6396.7897014356104</v>
      </c>
      <c r="W364" s="39">
        <v>114804.34216794099</v>
      </c>
      <c r="X364" s="39">
        <v>14228.979272344201</v>
      </c>
      <c r="Y364" s="39">
        <v>5964.7959985001999</v>
      </c>
      <c r="Z364" s="39">
        <v>908.96228358618202</v>
      </c>
      <c r="AA364" s="39">
        <v>129639.47342466</v>
      </c>
      <c r="AB364" s="39">
        <v>15219.830493171299</v>
      </c>
      <c r="AC364" s="39">
        <v>31767.9380748197</v>
      </c>
      <c r="AD364" s="39">
        <v>6211.7996059621501</v>
      </c>
      <c r="AE364" s="39">
        <v>1998.42826521238</v>
      </c>
      <c r="AF364" s="39">
        <v>739.06866068831005</v>
      </c>
      <c r="AG364" s="39">
        <v>158606.38644452899</v>
      </c>
      <c r="AH364" s="39">
        <v>19283.510324487401</v>
      </c>
      <c r="AI364" s="39">
        <v>150326.412021961</v>
      </c>
      <c r="AJ364" s="39">
        <v>18098.118581713199</v>
      </c>
      <c r="AK364" s="39">
        <v>8369.5484449055002</v>
      </c>
      <c r="AL364" s="39">
        <v>1195.9492863584001</v>
      </c>
      <c r="AM364" s="39">
        <v>160547.23539534901</v>
      </c>
      <c r="AN364" s="39">
        <v>20014.1878566017</v>
      </c>
      <c r="AO364" s="39">
        <v>20680.217103623901</v>
      </c>
      <c r="AP364" s="39">
        <v>45757.095545863798</v>
      </c>
      <c r="AQ364" s="39">
        <v>79.278644135899299</v>
      </c>
      <c r="AR364" s="39">
        <v>58.132733332374201</v>
      </c>
      <c r="AS364" s="39">
        <v>11427.9131222002</v>
      </c>
      <c r="AT364" s="39">
        <v>3603.8071381877699</v>
      </c>
      <c r="AU364" s="39">
        <v>10786.236348276199</v>
      </c>
      <c r="AV364" s="39">
        <v>3412.5556279295001</v>
      </c>
      <c r="AW364" s="39">
        <v>664.110668295251</v>
      </c>
      <c r="AX364" s="39">
        <v>206.19836194996</v>
      </c>
      <c r="AY364" s="39">
        <v>11507.0341423634</v>
      </c>
      <c r="AZ364" s="39">
        <v>3663.0368090743</v>
      </c>
      <c r="BA364" s="39">
        <v>3672.5998838823798</v>
      </c>
      <c r="BB364" s="39">
        <v>4001.2469643819099</v>
      </c>
    </row>
    <row r="365" spans="1:54">
      <c r="A365" s="38">
        <v>41820</v>
      </c>
      <c r="B365" s="39">
        <v>2064.8535532256001</v>
      </c>
      <c r="C365" s="39">
        <v>799.64335352159605</v>
      </c>
      <c r="D365" s="39">
        <v>1874.4656762187201</v>
      </c>
      <c r="E365" s="39">
        <v>745.72892727102601</v>
      </c>
      <c r="F365" s="39">
        <v>198.07968407013999</v>
      </c>
      <c r="G365" s="39">
        <v>53.1628096341326</v>
      </c>
      <c r="H365" s="39">
        <v>172503.367456804</v>
      </c>
      <c r="I365" s="39">
        <v>23054.030826331102</v>
      </c>
      <c r="J365" s="39">
        <v>163006.48439990601</v>
      </c>
      <c r="K365" s="39">
        <v>21654.672231669301</v>
      </c>
      <c r="L365" s="39">
        <v>9053.1000346641904</v>
      </c>
      <c r="M365" s="39">
        <v>1364.38344449633</v>
      </c>
      <c r="N365" s="39">
        <v>174537.87969586</v>
      </c>
      <c r="O365" s="39">
        <v>23848.132839871301</v>
      </c>
      <c r="P365" s="39">
        <v>24417.5488754092</v>
      </c>
      <c r="Q365" s="39">
        <v>33247.076824621901</v>
      </c>
      <c r="R365" s="39">
        <v>49784.057657032099</v>
      </c>
      <c r="S365" s="39">
        <v>164473.00729560599</v>
      </c>
      <c r="T365" s="39">
        <v>21720.078118130401</v>
      </c>
      <c r="U365" s="39">
        <v>41253.356638097001</v>
      </c>
      <c r="V365" s="39">
        <v>6470.0140291075704</v>
      </c>
      <c r="W365" s="39">
        <v>117027.549273654</v>
      </c>
      <c r="X365" s="39">
        <v>14329.3277198873</v>
      </c>
      <c r="Y365" s="39">
        <v>5965.2741000598498</v>
      </c>
      <c r="Z365" s="39">
        <v>909.42113447492</v>
      </c>
      <c r="AA365" s="39">
        <v>132511.73122154901</v>
      </c>
      <c r="AB365" s="39">
        <v>15469.5143104483</v>
      </c>
      <c r="AC365" s="39">
        <v>32343.629295069401</v>
      </c>
      <c r="AD365" s="39">
        <v>6299.68137590894</v>
      </c>
      <c r="AE365" s="39">
        <v>1993.55270528492</v>
      </c>
      <c r="AF365" s="39">
        <v>741.90230636221997</v>
      </c>
      <c r="AG365" s="39">
        <v>160887.03516079299</v>
      </c>
      <c r="AH365" s="39">
        <v>19418.650751428198</v>
      </c>
      <c r="AI365" s="39">
        <v>152358.90033808901</v>
      </c>
      <c r="AJ365" s="39">
        <v>18217.665270361202</v>
      </c>
      <c r="AK365" s="39">
        <v>8294.7822037168007</v>
      </c>
      <c r="AL365" s="39">
        <v>1176.3888450156401</v>
      </c>
      <c r="AM365" s="39">
        <v>162854.545229346</v>
      </c>
      <c r="AN365" s="39">
        <v>20166.930475741599</v>
      </c>
      <c r="AO365" s="39">
        <v>20740.110286290601</v>
      </c>
      <c r="AP365" s="39">
        <v>45768.939534319601</v>
      </c>
      <c r="AQ365" s="39">
        <v>79.813252079343599</v>
      </c>
      <c r="AR365" s="39">
        <v>58.189285500768598</v>
      </c>
      <c r="AS365" s="39">
        <v>11604.314691219601</v>
      </c>
      <c r="AT365" s="39">
        <v>3637.3984871869102</v>
      </c>
      <c r="AU365" s="39">
        <v>10870.494528056701</v>
      </c>
      <c r="AV365" s="39">
        <v>3431.11300381298</v>
      </c>
      <c r="AW365" s="39">
        <v>695.37046964964395</v>
      </c>
      <c r="AX365" s="39">
        <v>198.82792572085299</v>
      </c>
      <c r="AY365" s="39">
        <v>11683.0267336294</v>
      </c>
      <c r="AZ365" s="39">
        <v>3695.4810110363201</v>
      </c>
      <c r="BA365" s="39">
        <v>3711.4664756991201</v>
      </c>
      <c r="BB365" s="39">
        <v>4022.9165161042401</v>
      </c>
    </row>
    <row r="366" spans="1:54">
      <c r="A366" s="38">
        <v>41851</v>
      </c>
      <c r="B366" s="39">
        <v>2070.0687770191298</v>
      </c>
      <c r="C366" s="39">
        <v>802.11351877888001</v>
      </c>
      <c r="D366" s="39">
        <v>1878.53064459346</v>
      </c>
      <c r="E366" s="39">
        <v>746.27287534055597</v>
      </c>
      <c r="F366" s="39">
        <v>198.14880234182201</v>
      </c>
      <c r="G366" s="39">
        <v>52.924388282905603</v>
      </c>
      <c r="H366" s="39">
        <v>172639.388125261</v>
      </c>
      <c r="I366" s="39">
        <v>23080.8102794121</v>
      </c>
      <c r="J366" s="39">
        <v>164308.29941533599</v>
      </c>
      <c r="K366" s="39">
        <v>21723.300317481899</v>
      </c>
      <c r="L366" s="39">
        <v>9034.2808585829807</v>
      </c>
      <c r="M366" s="39">
        <v>1418.83597649378</v>
      </c>
      <c r="N366" s="39">
        <v>174719.62533804201</v>
      </c>
      <c r="O366" s="39">
        <v>23878.404948297099</v>
      </c>
      <c r="P366" s="39">
        <v>24467.279027925499</v>
      </c>
      <c r="Q366" s="39">
        <v>33478.951917023398</v>
      </c>
      <c r="R366" s="39">
        <v>50011.233314138597</v>
      </c>
      <c r="S366" s="39">
        <v>164430.73673947999</v>
      </c>
      <c r="T366" s="39">
        <v>21793.262486306699</v>
      </c>
      <c r="U366" s="39">
        <v>41462.821262497797</v>
      </c>
      <c r="V366" s="39">
        <v>6511.5487138513199</v>
      </c>
      <c r="W366" s="39">
        <v>117117.523938471</v>
      </c>
      <c r="X366" s="39">
        <v>14367.789215443299</v>
      </c>
      <c r="Y366" s="39">
        <v>5877.6182984421803</v>
      </c>
      <c r="Z366" s="39">
        <v>924.48557121690601</v>
      </c>
      <c r="AA366" s="39">
        <v>132758.69297221801</v>
      </c>
      <c r="AB366" s="39">
        <v>15466.6342530026</v>
      </c>
      <c r="AC366" s="39">
        <v>32152.833904426501</v>
      </c>
      <c r="AD366" s="39">
        <v>6358.7528400773899</v>
      </c>
      <c r="AE366" s="39">
        <v>1985.70870199506</v>
      </c>
      <c r="AF366" s="39">
        <v>740.48839834397495</v>
      </c>
      <c r="AG366" s="39">
        <v>160974.05211633901</v>
      </c>
      <c r="AH366" s="39">
        <v>19412.691957451501</v>
      </c>
      <c r="AI366" s="39">
        <v>152882.90413925701</v>
      </c>
      <c r="AJ366" s="39">
        <v>18276.421361890702</v>
      </c>
      <c r="AK366" s="39">
        <v>8384.1546931762605</v>
      </c>
      <c r="AL366" s="39">
        <v>1208.8574293327199</v>
      </c>
      <c r="AM366" s="39">
        <v>162962.79993293999</v>
      </c>
      <c r="AN366" s="39">
        <v>20167.356997873499</v>
      </c>
      <c r="AO366" s="39">
        <v>20805.045439755599</v>
      </c>
      <c r="AP366" s="39">
        <v>45924.088398408399</v>
      </c>
      <c r="AQ366" s="39">
        <v>81.279006061905505</v>
      </c>
      <c r="AR366" s="39">
        <v>59.1871187441469</v>
      </c>
      <c r="AS366" s="39">
        <v>11549.3541761013</v>
      </c>
      <c r="AT366" s="39">
        <v>3648.1564985475802</v>
      </c>
      <c r="AU366" s="39">
        <v>10889.958212538701</v>
      </c>
      <c r="AV366" s="39">
        <v>3465.1814535835601</v>
      </c>
      <c r="AW366" s="39">
        <v>706.08105774414605</v>
      </c>
      <c r="AX366" s="39">
        <v>207.23224889497601</v>
      </c>
      <c r="AY366" s="39">
        <v>11630.6500177082</v>
      </c>
      <c r="AZ366" s="39">
        <v>3700.56259615713</v>
      </c>
      <c r="BA366" s="39">
        <v>3656.6033648512298</v>
      </c>
      <c r="BB366" s="39">
        <v>4096.53834346862</v>
      </c>
    </row>
    <row r="367" spans="1:54">
      <c r="A367" s="38">
        <v>41882</v>
      </c>
      <c r="B367" s="39">
        <v>2121.9603522235302</v>
      </c>
      <c r="C367" s="39">
        <v>812.18067566035995</v>
      </c>
      <c r="D367" s="39">
        <v>1940.47297623236</v>
      </c>
      <c r="E367" s="39">
        <v>760.52384667993397</v>
      </c>
      <c r="F367" s="39">
        <v>197.731248557914</v>
      </c>
      <c r="G367" s="39">
        <v>53.580413138947002</v>
      </c>
      <c r="H367" s="39">
        <v>174587.822111293</v>
      </c>
      <c r="I367" s="39">
        <v>23362.975894020899</v>
      </c>
      <c r="J367" s="39">
        <v>165506.65566453899</v>
      </c>
      <c r="K367" s="39">
        <v>21960.419288028101</v>
      </c>
      <c r="L367" s="39">
        <v>9210.8222237467307</v>
      </c>
      <c r="M367" s="39">
        <v>1427.5813293828201</v>
      </c>
      <c r="N367" s="39">
        <v>176752.46705610899</v>
      </c>
      <c r="O367" s="39">
        <v>24190.819850498301</v>
      </c>
      <c r="P367" s="39">
        <v>24744.421072907498</v>
      </c>
      <c r="Q367" s="39">
        <v>33187.376843368504</v>
      </c>
      <c r="R367" s="39">
        <v>50289.762366377101</v>
      </c>
      <c r="S367" s="39">
        <v>163104.62732876901</v>
      </c>
      <c r="T367" s="39">
        <v>21859.639805801799</v>
      </c>
      <c r="U367" s="39">
        <v>40405.7218018036</v>
      </c>
      <c r="V367" s="39">
        <v>6480.3316501992404</v>
      </c>
      <c r="W367" s="39">
        <v>116852.01544944799</v>
      </c>
      <c r="X367" s="39">
        <v>14378.7612727061</v>
      </c>
      <c r="Y367" s="39">
        <v>6083.9720629106796</v>
      </c>
      <c r="Z367" s="39">
        <v>940.34680344659205</v>
      </c>
      <c r="AA367" s="39">
        <v>131990.249845821</v>
      </c>
      <c r="AB367" s="39">
        <v>15456.421227885799</v>
      </c>
      <c r="AC367" s="39">
        <v>32225.2017597464</v>
      </c>
      <c r="AD367" s="39">
        <v>6452.2258481845902</v>
      </c>
      <c r="AE367" s="39">
        <v>2060.1029877300298</v>
      </c>
      <c r="AF367" s="39">
        <v>755.86402456926601</v>
      </c>
      <c r="AG367" s="39">
        <v>162959.67062864799</v>
      </c>
      <c r="AH367" s="39">
        <v>19652.883637266201</v>
      </c>
      <c r="AI367" s="39">
        <v>154650.89494372599</v>
      </c>
      <c r="AJ367" s="39">
        <v>18437.801987626099</v>
      </c>
      <c r="AK367" s="39">
        <v>8395.1212084176605</v>
      </c>
      <c r="AL367" s="39">
        <v>1214.6039052611</v>
      </c>
      <c r="AM367" s="39">
        <v>165020.47100464901</v>
      </c>
      <c r="AN367" s="39">
        <v>20415.942579213199</v>
      </c>
      <c r="AO367" s="39">
        <v>21057.836581749001</v>
      </c>
      <c r="AP367" s="39">
        <v>46096.963709562202</v>
      </c>
      <c r="AQ367" s="39">
        <v>82.455192321733506</v>
      </c>
      <c r="AR367" s="39">
        <v>59.583000360768203</v>
      </c>
      <c r="AS367" s="39">
        <v>11724.0608010864</v>
      </c>
      <c r="AT367" s="39">
        <v>3707.7542378395801</v>
      </c>
      <c r="AU367" s="39">
        <v>11006.4311166845</v>
      </c>
      <c r="AV367" s="39">
        <v>3493.44557974396</v>
      </c>
      <c r="AW367" s="39">
        <v>723.71493975555097</v>
      </c>
      <c r="AX367" s="39">
        <v>211.90648933227399</v>
      </c>
      <c r="AY367" s="39">
        <v>11807.192881852799</v>
      </c>
      <c r="AZ367" s="39">
        <v>3769.0070982070301</v>
      </c>
      <c r="BA367" s="39">
        <v>3687.13947907069</v>
      </c>
      <c r="BB367" s="39">
        <v>4187.8527590658496</v>
      </c>
    </row>
    <row r="368" spans="1:54">
      <c r="A368" s="38">
        <v>41912</v>
      </c>
      <c r="B368" s="39">
        <v>2095.6622581660699</v>
      </c>
      <c r="C368" s="39">
        <v>807.58798832151899</v>
      </c>
      <c r="D368" s="39">
        <v>1903.5388377541799</v>
      </c>
      <c r="E368" s="39">
        <v>758.26358584446803</v>
      </c>
      <c r="F368" s="39">
        <v>193.73092449516099</v>
      </c>
      <c r="G368" s="39">
        <v>53.177569385027603</v>
      </c>
      <c r="H368" s="39">
        <v>175820.286384312</v>
      </c>
      <c r="I368" s="39">
        <v>23344.989534435699</v>
      </c>
      <c r="J368" s="39">
        <v>166197.78305440099</v>
      </c>
      <c r="K368" s="39">
        <v>21855.864496335402</v>
      </c>
      <c r="L368" s="39">
        <v>9033.1285139158208</v>
      </c>
      <c r="M368" s="39">
        <v>1431.88674606013</v>
      </c>
      <c r="N368" s="39">
        <v>177884.568704996</v>
      </c>
      <c r="O368" s="39">
        <v>24159.222858320401</v>
      </c>
      <c r="P368" s="39">
        <v>24837.6056459395</v>
      </c>
      <c r="Q368" s="39">
        <v>33455.977169238598</v>
      </c>
      <c r="R368" s="39">
        <v>50257.529121676998</v>
      </c>
      <c r="S368" s="39">
        <v>168119.11184209801</v>
      </c>
      <c r="T368" s="39">
        <v>22028.996058442299</v>
      </c>
      <c r="U368" s="39">
        <v>42616.263165484299</v>
      </c>
      <c r="V368" s="39">
        <v>6489.16686929774</v>
      </c>
      <c r="W368" s="39">
        <v>119843.487696282</v>
      </c>
      <c r="X368" s="39">
        <v>14528.994062316</v>
      </c>
      <c r="Y368" s="39">
        <v>6190.9979343269297</v>
      </c>
      <c r="Z368" s="39">
        <v>966.04145041943002</v>
      </c>
      <c r="AA368" s="39">
        <v>135864.74672271599</v>
      </c>
      <c r="AB368" s="39">
        <v>15708.696775120399</v>
      </c>
      <c r="AC368" s="39">
        <v>32193.166221080501</v>
      </c>
      <c r="AD368" s="39">
        <v>6281.14338155724</v>
      </c>
      <c r="AE368" s="39">
        <v>2014.7554071197801</v>
      </c>
      <c r="AF368" s="39">
        <v>750.62929932874897</v>
      </c>
      <c r="AG368" s="39">
        <v>163943.67323449199</v>
      </c>
      <c r="AH368" s="39">
        <v>19652.921099285199</v>
      </c>
      <c r="AI368" s="39">
        <v>155343.40107061199</v>
      </c>
      <c r="AJ368" s="39">
        <v>18389.6457045528</v>
      </c>
      <c r="AK368" s="39">
        <v>8346.8884077592993</v>
      </c>
      <c r="AL368" s="39">
        <v>1222.43413128923</v>
      </c>
      <c r="AM368" s="39">
        <v>165953.59417503001</v>
      </c>
      <c r="AN368" s="39">
        <v>20406.700295441002</v>
      </c>
      <c r="AO368" s="39">
        <v>21096.472260501399</v>
      </c>
      <c r="AP368" s="39">
        <v>46141.894711366003</v>
      </c>
      <c r="AQ368" s="39">
        <v>82.3912458167122</v>
      </c>
      <c r="AR368" s="39">
        <v>59.602487433769603</v>
      </c>
      <c r="AS368" s="39">
        <v>11764.445041441901</v>
      </c>
      <c r="AT368" s="39">
        <v>3682.3661091297899</v>
      </c>
      <c r="AU368" s="39">
        <v>11005.1792810816</v>
      </c>
      <c r="AV368" s="39">
        <v>3461.5324633953001</v>
      </c>
      <c r="AW368" s="39">
        <v>729.77576456412805</v>
      </c>
      <c r="AX368" s="39">
        <v>214.391798220384</v>
      </c>
      <c r="AY368" s="39">
        <v>11846.1607397101</v>
      </c>
      <c r="AZ368" s="39">
        <v>3742.6252946783702</v>
      </c>
      <c r="BA368" s="39">
        <v>3773.6223963390598</v>
      </c>
      <c r="BB368" s="39">
        <v>4126.21226135701</v>
      </c>
    </row>
    <row r="369" spans="1:54">
      <c r="A369" s="38">
        <v>41943</v>
      </c>
      <c r="B369" s="39">
        <v>2108.2557821566502</v>
      </c>
      <c r="C369" s="39">
        <v>810.688422300968</v>
      </c>
      <c r="D369" s="39">
        <v>1911.41157477467</v>
      </c>
      <c r="E369" s="39">
        <v>759.08800149531396</v>
      </c>
      <c r="F369" s="39">
        <v>194.49949557121599</v>
      </c>
      <c r="G369" s="39">
        <v>53.445495413789203</v>
      </c>
      <c r="H369" s="39">
        <v>176398.16308650299</v>
      </c>
      <c r="I369" s="39">
        <v>23449.334516339</v>
      </c>
      <c r="J369" s="39">
        <v>168040.59580981499</v>
      </c>
      <c r="K369" s="39">
        <v>22062.786004656002</v>
      </c>
      <c r="L369" s="39">
        <v>8895.7696048282905</v>
      </c>
      <c r="M369" s="39">
        <v>1438.25634653103</v>
      </c>
      <c r="N369" s="39">
        <v>178537.082104681</v>
      </c>
      <c r="O369" s="39">
        <v>24261.046583372601</v>
      </c>
      <c r="P369" s="39">
        <v>24860.785187388701</v>
      </c>
      <c r="Q369" s="39">
        <v>33188.447581337401</v>
      </c>
      <c r="R369" s="39">
        <v>50408.494094011199</v>
      </c>
      <c r="S369" s="39">
        <v>169388.70047056701</v>
      </c>
      <c r="T369" s="39">
        <v>22155.951682803199</v>
      </c>
      <c r="U369" s="39">
        <v>42119.505178359097</v>
      </c>
      <c r="V369" s="39">
        <v>6597.8972149459196</v>
      </c>
      <c r="W369" s="39">
        <v>121229.500630633</v>
      </c>
      <c r="X369" s="39">
        <v>14578.356411031</v>
      </c>
      <c r="Y369" s="39">
        <v>6284.9719774793102</v>
      </c>
      <c r="Z369" s="39">
        <v>972.73428565701704</v>
      </c>
      <c r="AA369" s="39">
        <v>137039.38221071899</v>
      </c>
      <c r="AB369" s="39">
        <v>15771.6487965007</v>
      </c>
      <c r="AC369" s="39">
        <v>32297.704625472699</v>
      </c>
      <c r="AD369" s="39">
        <v>6479.0833281162104</v>
      </c>
      <c r="AE369" s="39">
        <v>2013.6779870714799</v>
      </c>
      <c r="AF369" s="39">
        <v>750.42538685917702</v>
      </c>
      <c r="AG369" s="39">
        <v>164900.926048138</v>
      </c>
      <c r="AH369" s="39">
        <v>19732.918366046601</v>
      </c>
      <c r="AI369" s="39">
        <v>156790.116213628</v>
      </c>
      <c r="AJ369" s="39">
        <v>18572.179729471402</v>
      </c>
      <c r="AK369" s="39">
        <v>8155.8491812486</v>
      </c>
      <c r="AL369" s="39">
        <v>1222.93475486037</v>
      </c>
      <c r="AM369" s="39">
        <v>166898.78068420599</v>
      </c>
      <c r="AN369" s="39">
        <v>20489.329451539401</v>
      </c>
      <c r="AO369" s="39">
        <v>21080.5001815455</v>
      </c>
      <c r="AP369" s="39">
        <v>46268.1602463819</v>
      </c>
      <c r="AQ369" s="39">
        <v>81.372956807896401</v>
      </c>
      <c r="AR369" s="39">
        <v>59.652132918820797</v>
      </c>
      <c r="AS369" s="39">
        <v>11714.602255609499</v>
      </c>
      <c r="AT369" s="39">
        <v>3719.5439125787202</v>
      </c>
      <c r="AU369" s="39">
        <v>10998.567500946399</v>
      </c>
      <c r="AV369" s="39">
        <v>3512.1241769537201</v>
      </c>
      <c r="AW369" s="39">
        <v>732.83666847126403</v>
      </c>
      <c r="AX369" s="39">
        <v>218.582338321327</v>
      </c>
      <c r="AY369" s="39">
        <v>11796.070512120101</v>
      </c>
      <c r="AZ369" s="39">
        <v>3780.4121519140799</v>
      </c>
      <c r="BA369" s="39">
        <v>3792.8150798368401</v>
      </c>
      <c r="BB369" s="39">
        <v>4154.9888420627003</v>
      </c>
    </row>
    <row r="370" spans="1:54">
      <c r="A370" s="38">
        <v>41973</v>
      </c>
      <c r="B370" s="39">
        <v>2092.3980020182398</v>
      </c>
      <c r="C370" s="39">
        <v>810.39193345105798</v>
      </c>
      <c r="D370" s="39">
        <v>1883.42136781149</v>
      </c>
      <c r="E370" s="39">
        <v>756.34686574707098</v>
      </c>
      <c r="F370" s="39">
        <v>189.584014906232</v>
      </c>
      <c r="G370" s="39">
        <v>53.409830297809499</v>
      </c>
      <c r="H370" s="39">
        <v>177670.430575342</v>
      </c>
      <c r="I370" s="39">
        <v>23551.796317231001</v>
      </c>
      <c r="J370" s="39">
        <v>168960.24185585699</v>
      </c>
      <c r="K370" s="39">
        <v>22109.902361325701</v>
      </c>
      <c r="L370" s="39">
        <v>8868.5703622747405</v>
      </c>
      <c r="M370" s="39">
        <v>1450.32095360787</v>
      </c>
      <c r="N370" s="39">
        <v>179760.74529483501</v>
      </c>
      <c r="O370" s="39">
        <v>24363.785393903301</v>
      </c>
      <c r="P370" s="39">
        <v>24948.372511367801</v>
      </c>
      <c r="Q370" s="39">
        <v>32945.174381380202</v>
      </c>
      <c r="R370" s="39">
        <v>50597.370383706198</v>
      </c>
      <c r="S370" s="39">
        <v>168908.197464375</v>
      </c>
      <c r="T370" s="39">
        <v>22069.118370935699</v>
      </c>
      <c r="U370" s="39">
        <v>41342.690750189802</v>
      </c>
      <c r="V370" s="39">
        <v>6571.1587253205598</v>
      </c>
      <c r="W370" s="39">
        <v>121024.032343538</v>
      </c>
      <c r="X370" s="39">
        <v>14536.830952983501</v>
      </c>
      <c r="Y370" s="39">
        <v>6328.2311102383701</v>
      </c>
      <c r="Z370" s="39">
        <v>969.98005209725602</v>
      </c>
      <c r="AA370" s="39">
        <v>136591.22786762501</v>
      </c>
      <c r="AB370" s="39">
        <v>15647.9981945447</v>
      </c>
      <c r="AC370" s="39">
        <v>32038.671467769502</v>
      </c>
      <c r="AD370" s="39">
        <v>6457.6977190254602</v>
      </c>
      <c r="AE370" s="39">
        <v>1997.76638756681</v>
      </c>
      <c r="AF370" s="39">
        <v>751.66703383575202</v>
      </c>
      <c r="AG370" s="39">
        <v>165916.211660617</v>
      </c>
      <c r="AH370" s="39">
        <v>19837.635585465101</v>
      </c>
      <c r="AI370" s="39">
        <v>157989.827905599</v>
      </c>
      <c r="AJ370" s="39">
        <v>18604.913601024498</v>
      </c>
      <c r="AK370" s="39">
        <v>8097.5928540982604</v>
      </c>
      <c r="AL370" s="39">
        <v>1227.0312451424199</v>
      </c>
      <c r="AM370" s="39">
        <v>167930.12720615501</v>
      </c>
      <c r="AN370" s="39">
        <v>20589.285540433801</v>
      </c>
      <c r="AO370" s="39">
        <v>21188.628171967699</v>
      </c>
      <c r="AP370" s="39">
        <v>46424.8491828267</v>
      </c>
      <c r="AQ370" s="39">
        <v>79.731857254615903</v>
      </c>
      <c r="AR370" s="39">
        <v>58.9166425155016</v>
      </c>
      <c r="AS370" s="39">
        <v>11797.894828529699</v>
      </c>
      <c r="AT370" s="39">
        <v>3726.72299430979</v>
      </c>
      <c r="AU370" s="39">
        <v>11032.8708056048</v>
      </c>
      <c r="AV370" s="39">
        <v>3510.36437337698</v>
      </c>
      <c r="AW370" s="39">
        <v>739.02259854693102</v>
      </c>
      <c r="AX370" s="39">
        <v>221.07974603448801</v>
      </c>
      <c r="AY370" s="39">
        <v>11878.2572278766</v>
      </c>
      <c r="AZ370" s="39">
        <v>3786.5051887444201</v>
      </c>
      <c r="BA370" s="39">
        <v>3772.3560672306699</v>
      </c>
      <c r="BB370" s="39">
        <v>4197.18603879695</v>
      </c>
    </row>
    <row r="371" spans="1:54">
      <c r="A371" s="38">
        <v>42004</v>
      </c>
      <c r="B371" s="39">
        <v>2069.7446996389799</v>
      </c>
      <c r="C371" s="39">
        <v>806.72068471841806</v>
      </c>
      <c r="D371" s="39">
        <v>1860.6587697090499</v>
      </c>
      <c r="E371" s="39">
        <v>751.78114003079395</v>
      </c>
      <c r="F371" s="39">
        <v>194.917568123857</v>
      </c>
      <c r="G371" s="39">
        <v>56.370002714097801</v>
      </c>
      <c r="H371" s="39">
        <v>178708.11523069601</v>
      </c>
      <c r="I371" s="39">
        <v>23471.161178664501</v>
      </c>
      <c r="J371" s="39">
        <v>169269.47838693799</v>
      </c>
      <c r="K371" s="39">
        <v>21979.941626743901</v>
      </c>
      <c r="L371" s="39">
        <v>9018.1319016478192</v>
      </c>
      <c r="M371" s="39">
        <v>1471.93534595645</v>
      </c>
      <c r="N371" s="39">
        <v>180784.87691293299</v>
      </c>
      <c r="O371" s="39">
        <v>24279.424731265699</v>
      </c>
      <c r="P371" s="39">
        <v>25142.867684282799</v>
      </c>
      <c r="Q371" s="39">
        <v>33201.992674415902</v>
      </c>
      <c r="R371" s="39">
        <v>50589.524209079696</v>
      </c>
      <c r="S371" s="39">
        <v>171547.37586402899</v>
      </c>
      <c r="T371" s="39">
        <v>22140.7684781641</v>
      </c>
      <c r="U371" s="39">
        <v>43313.738128319099</v>
      </c>
      <c r="V371" s="39">
        <v>6679.49536190866</v>
      </c>
      <c r="W371" s="39">
        <v>121711.791270521</v>
      </c>
      <c r="X371" s="39">
        <v>14511.3671331594</v>
      </c>
      <c r="Y371" s="39">
        <v>6296.7734560303297</v>
      </c>
      <c r="Z371" s="39">
        <v>969.46087466964605</v>
      </c>
      <c r="AA371" s="39">
        <v>139200.56332538201</v>
      </c>
      <c r="AB371" s="39">
        <v>15956.547993309799</v>
      </c>
      <c r="AC371" s="39">
        <v>30935.0368301485</v>
      </c>
      <c r="AD371" s="39">
        <v>6051.6294503275203</v>
      </c>
      <c r="AE371" s="39">
        <v>1981.61777067874</v>
      </c>
      <c r="AF371" s="39">
        <v>747.29690006413898</v>
      </c>
      <c r="AG371" s="39">
        <v>166798.06313634399</v>
      </c>
      <c r="AH371" s="39">
        <v>19718.486356786601</v>
      </c>
      <c r="AI371" s="39">
        <v>158329.56859757801</v>
      </c>
      <c r="AJ371" s="39">
        <v>18488.0877441517</v>
      </c>
      <c r="AK371" s="39">
        <v>8284.6734188284699</v>
      </c>
      <c r="AL371" s="39">
        <v>1246.2851429393399</v>
      </c>
      <c r="AM371" s="39">
        <v>168806.10676922699</v>
      </c>
      <c r="AN371" s="39">
        <v>20470.4245464993</v>
      </c>
      <c r="AO371" s="39">
        <v>21308.0657893116</v>
      </c>
      <c r="AP371" s="39">
        <v>46419.166947905302</v>
      </c>
      <c r="AQ371" s="39">
        <v>80.046899288698398</v>
      </c>
      <c r="AR371" s="39">
        <v>59.160182919459402</v>
      </c>
      <c r="AS371" s="39">
        <v>11842.710312963</v>
      </c>
      <c r="AT371" s="39">
        <v>3734.47986519182</v>
      </c>
      <c r="AU371" s="39">
        <v>11076.4819969691</v>
      </c>
      <c r="AV371" s="39">
        <v>3499.6762763806501</v>
      </c>
      <c r="AW371" s="39">
        <v>752.67515850047005</v>
      </c>
      <c r="AX371" s="39">
        <v>224.71322493520799</v>
      </c>
      <c r="AY371" s="39">
        <v>11921.666320759001</v>
      </c>
      <c r="AZ371" s="39">
        <v>3793.9322708130098</v>
      </c>
      <c r="BA371" s="39">
        <v>3836.1183615990799</v>
      </c>
      <c r="BB371" s="39">
        <v>4165.8543695150402</v>
      </c>
    </row>
    <row r="372" spans="1:54">
      <c r="A372" s="38">
        <v>42035</v>
      </c>
      <c r="B372" s="39">
        <v>2053.2352081785002</v>
      </c>
      <c r="C372" s="39">
        <v>792.70365851178406</v>
      </c>
      <c r="D372" s="39">
        <v>1861.4203744833101</v>
      </c>
      <c r="E372" s="39">
        <v>738.99477665504503</v>
      </c>
      <c r="F372" s="39">
        <v>195.49677986965</v>
      </c>
      <c r="G372" s="39">
        <v>55.955099812225598</v>
      </c>
      <c r="H372" s="39">
        <v>180495.29518060599</v>
      </c>
      <c r="I372" s="39">
        <v>23623.2209200627</v>
      </c>
      <c r="J372" s="39">
        <v>171748.97135196399</v>
      </c>
      <c r="K372" s="39">
        <v>22100.500121524001</v>
      </c>
      <c r="L372" s="39">
        <v>8953.1536823130391</v>
      </c>
      <c r="M372" s="39">
        <v>1492.5319692195701</v>
      </c>
      <c r="N372" s="39">
        <v>182539.187063505</v>
      </c>
      <c r="O372" s="39">
        <v>24414.987004857801</v>
      </c>
      <c r="P372" s="39">
        <v>25187.544529539598</v>
      </c>
      <c r="Q372" s="39">
        <v>32696.828469091699</v>
      </c>
      <c r="R372" s="39">
        <v>50617.8955005682</v>
      </c>
      <c r="S372" s="39">
        <v>173055.761818759</v>
      </c>
      <c r="T372" s="39">
        <v>22258.320497876201</v>
      </c>
      <c r="U372" s="39">
        <v>43788.631503944802</v>
      </c>
      <c r="V372" s="39">
        <v>6736.67145255593</v>
      </c>
      <c r="W372" s="39">
        <v>123634.03761873</v>
      </c>
      <c r="X372" s="39">
        <v>14610.621542511501</v>
      </c>
      <c r="Y372" s="39">
        <v>6264.2041730426699</v>
      </c>
      <c r="Z372" s="39">
        <v>976.72257867910196</v>
      </c>
      <c r="AA372" s="39">
        <v>141060.85008003301</v>
      </c>
      <c r="AB372" s="39">
        <v>15968.325489074699</v>
      </c>
      <c r="AC372" s="39">
        <v>31702.466672299899</v>
      </c>
      <c r="AD372" s="39">
        <v>6214.7532103050698</v>
      </c>
      <c r="AE372" s="39">
        <v>1971.50750833601</v>
      </c>
      <c r="AF372" s="39">
        <v>733.35233586084303</v>
      </c>
      <c r="AG372" s="39">
        <v>168624.157025091</v>
      </c>
      <c r="AH372" s="39">
        <v>19833.035666751701</v>
      </c>
      <c r="AI372" s="39">
        <v>160385.67417093401</v>
      </c>
      <c r="AJ372" s="39">
        <v>18566.3069439873</v>
      </c>
      <c r="AK372" s="39">
        <v>8243.3919073496309</v>
      </c>
      <c r="AL372" s="39">
        <v>1259.88440227249</v>
      </c>
      <c r="AM372" s="39">
        <v>170592.331752467</v>
      </c>
      <c r="AN372" s="39">
        <v>20575.6681712801</v>
      </c>
      <c r="AO372" s="39">
        <v>21250.4046293106</v>
      </c>
      <c r="AP372" s="39">
        <v>46442.825110325997</v>
      </c>
      <c r="AQ372" s="39">
        <v>80.187768404530601</v>
      </c>
      <c r="AR372" s="39">
        <v>58.497590835460898</v>
      </c>
      <c r="AS372" s="39">
        <v>11910.725068269499</v>
      </c>
      <c r="AT372" s="39">
        <v>3759.17119950195</v>
      </c>
      <c r="AU372" s="39">
        <v>11163.422163056999</v>
      </c>
      <c r="AV372" s="39">
        <v>3546.47455296205</v>
      </c>
      <c r="AW372" s="39">
        <v>758.01309150304405</v>
      </c>
      <c r="AX372" s="39">
        <v>227.621487911592</v>
      </c>
      <c r="AY372" s="39">
        <v>11990.5409656267</v>
      </c>
      <c r="AZ372" s="39">
        <v>3819.2789885995999</v>
      </c>
      <c r="BA372" s="39">
        <v>3891.2765578599501</v>
      </c>
      <c r="BB372" s="39">
        <v>4143.6302287287199</v>
      </c>
    </row>
    <row r="373" spans="1:54">
      <c r="A373" s="38">
        <v>42063</v>
      </c>
      <c r="B373" s="39">
        <v>2043.1412047008801</v>
      </c>
      <c r="C373" s="39">
        <v>793.07580997201705</v>
      </c>
      <c r="D373" s="39">
        <v>1850.15836302517</v>
      </c>
      <c r="E373" s="39">
        <v>741.53114982671298</v>
      </c>
      <c r="F373" s="39">
        <v>188.10385086269301</v>
      </c>
      <c r="G373" s="39">
        <v>55.895222648706998</v>
      </c>
      <c r="H373" s="39">
        <v>180837.500049194</v>
      </c>
      <c r="I373" s="39">
        <v>23546.327215463902</v>
      </c>
      <c r="J373" s="39">
        <v>172044.93388688099</v>
      </c>
      <c r="K373" s="39">
        <v>22064.149883649399</v>
      </c>
      <c r="L373" s="39">
        <v>8913.7363983837004</v>
      </c>
      <c r="M373" s="39">
        <v>1499.0627231636399</v>
      </c>
      <c r="N373" s="39">
        <v>182902.52088663101</v>
      </c>
      <c r="O373" s="39">
        <v>24337.303097657099</v>
      </c>
      <c r="P373" s="39">
        <v>25300.698799644098</v>
      </c>
      <c r="Q373" s="39">
        <v>32540.8049234022</v>
      </c>
      <c r="R373" s="39">
        <v>50554.482988970398</v>
      </c>
      <c r="S373" s="39">
        <v>175305.29657984601</v>
      </c>
      <c r="T373" s="39">
        <v>22356.581738395998</v>
      </c>
      <c r="U373" s="39">
        <v>44116.807859406901</v>
      </c>
      <c r="V373" s="39">
        <v>6757.3184290958898</v>
      </c>
      <c r="W373" s="39">
        <v>124735.204442781</v>
      </c>
      <c r="X373" s="39">
        <v>14625.815219632599</v>
      </c>
      <c r="Y373" s="39">
        <v>6619.6944753374</v>
      </c>
      <c r="Z373" s="39">
        <v>1025.6657395304601</v>
      </c>
      <c r="AA373" s="39">
        <v>143218.46651036001</v>
      </c>
      <c r="AB373" s="39">
        <v>16135.405557648101</v>
      </c>
      <c r="AC373" s="39">
        <v>31887.278842186199</v>
      </c>
      <c r="AD373" s="39">
        <v>6253.2173255590797</v>
      </c>
      <c r="AE373" s="39">
        <v>1963.84766245023</v>
      </c>
      <c r="AF373" s="39">
        <v>735.61689791306196</v>
      </c>
      <c r="AG373" s="39">
        <v>168953.906384428</v>
      </c>
      <c r="AH373" s="39">
        <v>19807.783363590199</v>
      </c>
      <c r="AI373" s="39">
        <v>160802.33051889401</v>
      </c>
      <c r="AJ373" s="39">
        <v>18548.050902357601</v>
      </c>
      <c r="AK373" s="39">
        <v>8153.4731290691698</v>
      </c>
      <c r="AL373" s="39">
        <v>1269.33347611507</v>
      </c>
      <c r="AM373" s="39">
        <v>170950.03713599799</v>
      </c>
      <c r="AN373" s="39">
        <v>20538.2549758762</v>
      </c>
      <c r="AO373" s="39">
        <v>21409.182877988002</v>
      </c>
      <c r="AP373" s="39">
        <v>46395.543168073098</v>
      </c>
      <c r="AQ373" s="39">
        <v>76.829213602918898</v>
      </c>
      <c r="AR373" s="39">
        <v>58.357056118290402</v>
      </c>
      <c r="AS373" s="39">
        <v>11920.781652915701</v>
      </c>
      <c r="AT373" s="39">
        <v>3724.94598066447</v>
      </c>
      <c r="AU373" s="39">
        <v>11141.723329735099</v>
      </c>
      <c r="AV373" s="39">
        <v>3498.8044393938198</v>
      </c>
      <c r="AW373" s="39">
        <v>762.09629519758596</v>
      </c>
      <c r="AX373" s="39">
        <v>230.41782679436</v>
      </c>
      <c r="AY373" s="39">
        <v>11997.9205240956</v>
      </c>
      <c r="AZ373" s="39">
        <v>3784.44640981771</v>
      </c>
      <c r="BA373" s="39">
        <v>3810.5998874102402</v>
      </c>
      <c r="BB373" s="39">
        <v>4184.9555662337398</v>
      </c>
    </row>
    <row r="374" spans="1:54">
      <c r="A374" s="38">
        <v>42094</v>
      </c>
      <c r="B374" s="39">
        <v>2320.1052709543001</v>
      </c>
      <c r="C374" s="39">
        <v>868.05753279210705</v>
      </c>
      <c r="D374" s="39">
        <v>2099.27230879116</v>
      </c>
      <c r="E374" s="39">
        <v>802.00493001874702</v>
      </c>
      <c r="F374" s="39">
        <v>219.97618061683099</v>
      </c>
      <c r="G374" s="39">
        <v>60.107711172574099</v>
      </c>
      <c r="H374" s="39">
        <v>186346.34197341299</v>
      </c>
      <c r="I374" s="39">
        <v>24980.813835338002</v>
      </c>
      <c r="J374" s="39">
        <v>176450.021061932</v>
      </c>
      <c r="K374" s="39">
        <v>23393.804563653601</v>
      </c>
      <c r="L374" s="39">
        <v>8937.7520677392295</v>
      </c>
      <c r="M374" s="39">
        <v>1508.33977584127</v>
      </c>
      <c r="N374" s="39">
        <v>188669.13680677599</v>
      </c>
      <c r="O374" s="39">
        <v>25851.056558536398</v>
      </c>
      <c r="P374" s="39">
        <v>25965.337456089099</v>
      </c>
      <c r="Q374" s="39">
        <v>32714.8085914275</v>
      </c>
      <c r="R374" s="39">
        <v>50924.310064021302</v>
      </c>
      <c r="S374" s="39">
        <v>176522.49388359499</v>
      </c>
      <c r="T374" s="39">
        <v>23538.923899365302</v>
      </c>
      <c r="U374" s="39">
        <v>45007.144969887901</v>
      </c>
      <c r="V374" s="39">
        <v>7025.1978679471704</v>
      </c>
      <c r="W374" s="39">
        <v>125508.080001063</v>
      </c>
      <c r="X374" s="39">
        <v>15436.4949214604</v>
      </c>
      <c r="Y374" s="39">
        <v>6614.7771011938803</v>
      </c>
      <c r="Z374" s="39">
        <v>1049.0088190655399</v>
      </c>
      <c r="AA374" s="39">
        <v>144915.89431218401</v>
      </c>
      <c r="AB374" s="39">
        <v>16739.442485876501</v>
      </c>
      <c r="AC374" s="39">
        <v>31924.715102949602</v>
      </c>
      <c r="AD374" s="39">
        <v>6726.5991986293202</v>
      </c>
      <c r="AE374" s="39">
        <v>2252.32714557185</v>
      </c>
      <c r="AF374" s="39">
        <v>799.50693100711305</v>
      </c>
      <c r="AG374" s="39">
        <v>173913.62184937799</v>
      </c>
      <c r="AH374" s="39">
        <v>20995.3833558314</v>
      </c>
      <c r="AI374" s="39">
        <v>165915.03805555301</v>
      </c>
      <c r="AJ374" s="39">
        <v>19588.752870196098</v>
      </c>
      <c r="AK374" s="39">
        <v>8180.4089543376604</v>
      </c>
      <c r="AL374" s="39">
        <v>1272.8337032099</v>
      </c>
      <c r="AM374" s="39">
        <v>176216.73554323599</v>
      </c>
      <c r="AN374" s="39">
        <v>21771.036374445299</v>
      </c>
      <c r="AO374" s="39">
        <v>22069.695309434799</v>
      </c>
      <c r="AP374" s="39">
        <v>46740.244981923803</v>
      </c>
      <c r="AQ374" s="39">
        <v>79.652378435406504</v>
      </c>
      <c r="AR374" s="39">
        <v>68.557413120798898</v>
      </c>
      <c r="AS374" s="39">
        <v>12368.609455772599</v>
      </c>
      <c r="AT374" s="39">
        <v>3979.8968547731301</v>
      </c>
      <c r="AU374" s="39">
        <v>11503.843781318599</v>
      </c>
      <c r="AV374" s="39">
        <v>3724.9549909468901</v>
      </c>
      <c r="AW374" s="39">
        <v>773.14199711009996</v>
      </c>
      <c r="AX374" s="39">
        <v>237.85595750714299</v>
      </c>
      <c r="AY374" s="39">
        <v>12450.5185561458</v>
      </c>
      <c r="AZ374" s="39">
        <v>4049.0487630696998</v>
      </c>
      <c r="BA374" s="39">
        <v>3963.1162022007502</v>
      </c>
      <c r="BB374" s="39">
        <v>4201.7037028857803</v>
      </c>
    </row>
    <row r="375" spans="1:54">
      <c r="A375" s="38">
        <v>42124</v>
      </c>
      <c r="B375" s="39">
        <v>2326.49355291026</v>
      </c>
      <c r="C375" s="39">
        <v>841.10302284228101</v>
      </c>
      <c r="D375" s="39">
        <v>2103.9064467317799</v>
      </c>
      <c r="E375" s="39">
        <v>778.55392084453001</v>
      </c>
      <c r="F375" s="39">
        <v>221.16122958455301</v>
      </c>
      <c r="G375" s="39">
        <v>59.564906237747302</v>
      </c>
      <c r="H375" s="39">
        <v>181793.919770123</v>
      </c>
      <c r="I375" s="39">
        <v>23849.3517308152</v>
      </c>
      <c r="J375" s="39">
        <v>173168.704635014</v>
      </c>
      <c r="K375" s="39">
        <v>22419.927410304801</v>
      </c>
      <c r="L375" s="39">
        <v>8866.7668257309306</v>
      </c>
      <c r="M375" s="39">
        <v>1500.03258682205</v>
      </c>
      <c r="N375" s="39">
        <v>184127.198338327</v>
      </c>
      <c r="O375" s="39">
        <v>24677.448954329098</v>
      </c>
      <c r="P375" s="39">
        <v>25532.504403800402</v>
      </c>
      <c r="Q375" s="39">
        <v>32554.145441274599</v>
      </c>
      <c r="R375" s="39">
        <v>50987.005988401797</v>
      </c>
      <c r="S375" s="39">
        <v>176612.73417010499</v>
      </c>
      <c r="T375" s="39">
        <v>22686.902992896401</v>
      </c>
      <c r="U375" s="39">
        <v>44733.8991483387</v>
      </c>
      <c r="V375" s="39">
        <v>6859.5849281752999</v>
      </c>
      <c r="W375" s="39">
        <v>123426.936363991</v>
      </c>
      <c r="X375" s="39">
        <v>14824.982684127401</v>
      </c>
      <c r="Y375" s="39">
        <v>6708.2980273950297</v>
      </c>
      <c r="Z375" s="39">
        <v>1009.51275695749</v>
      </c>
      <c r="AA375" s="39">
        <v>144032.197281028</v>
      </c>
      <c r="AB375" s="39">
        <v>16245.3057458283</v>
      </c>
      <c r="AC375" s="39">
        <v>31837.9961125339</v>
      </c>
      <c r="AD375" s="39">
        <v>6523.5578560280701</v>
      </c>
      <c r="AE375" s="39">
        <v>2236.5936443718001</v>
      </c>
      <c r="AF375" s="39">
        <v>779.66420372404195</v>
      </c>
      <c r="AG375" s="39">
        <v>169424.533943613</v>
      </c>
      <c r="AH375" s="39">
        <v>20064.232010420899</v>
      </c>
      <c r="AI375" s="39">
        <v>161005.61134514899</v>
      </c>
      <c r="AJ375" s="39">
        <v>18860.548050221401</v>
      </c>
      <c r="AK375" s="39">
        <v>8127.0050677178197</v>
      </c>
      <c r="AL375" s="39">
        <v>1256.0379097911</v>
      </c>
      <c r="AM375" s="39">
        <v>171642.470029677</v>
      </c>
      <c r="AN375" s="39">
        <v>20821.877473549899</v>
      </c>
      <c r="AO375" s="39">
        <v>21622.504670712598</v>
      </c>
      <c r="AP375" s="39">
        <v>46790.083242712797</v>
      </c>
      <c r="AQ375" s="39">
        <v>77.001400518672597</v>
      </c>
      <c r="AR375" s="39">
        <v>57.947218153790502</v>
      </c>
      <c r="AS375" s="39">
        <v>12186.7125381715</v>
      </c>
      <c r="AT375" s="39">
        <v>3863.8706825214999</v>
      </c>
      <c r="AU375" s="39">
        <v>11587.7059198713</v>
      </c>
      <c r="AV375" s="39">
        <v>3615.19757112555</v>
      </c>
      <c r="AW375" s="39">
        <v>762.14174988809702</v>
      </c>
      <c r="AX375" s="39">
        <v>234.342851776125</v>
      </c>
      <c r="AY375" s="39">
        <v>12262.4062661838</v>
      </c>
      <c r="AZ375" s="39">
        <v>3920.4671136238098</v>
      </c>
      <c r="BA375" s="39">
        <v>3918.3689753929698</v>
      </c>
      <c r="BB375" s="39">
        <v>4226.6632681063702</v>
      </c>
    </row>
    <row r="376" spans="1:54">
      <c r="A376" s="38">
        <v>42155</v>
      </c>
      <c r="B376" s="39">
        <v>2363.6121315294499</v>
      </c>
      <c r="C376" s="39">
        <v>843.08662062803398</v>
      </c>
      <c r="D376" s="39">
        <v>2152.6964132246799</v>
      </c>
      <c r="E376" s="39">
        <v>783.65755412305896</v>
      </c>
      <c r="F376" s="39">
        <v>215.04448385228801</v>
      </c>
      <c r="G376" s="39">
        <v>57.567510412744802</v>
      </c>
      <c r="H376" s="39">
        <v>185549.80646024499</v>
      </c>
      <c r="I376" s="39">
        <v>24221.9346503056</v>
      </c>
      <c r="J376" s="39">
        <v>176970.662709339</v>
      </c>
      <c r="K376" s="39">
        <v>22747.4598958692</v>
      </c>
      <c r="L376" s="39">
        <v>8996.6904017899597</v>
      </c>
      <c r="M376" s="39">
        <v>1497.4802747311901</v>
      </c>
      <c r="N376" s="39">
        <v>187873.78181524601</v>
      </c>
      <c r="O376" s="39">
        <v>25064.477682254001</v>
      </c>
      <c r="P376" s="39">
        <v>25838.769711674398</v>
      </c>
      <c r="Q376" s="39">
        <v>32160.166233394299</v>
      </c>
      <c r="R376" s="39">
        <v>51027.042678432903</v>
      </c>
      <c r="S376" s="39">
        <v>179564.84029289999</v>
      </c>
      <c r="T376" s="39">
        <v>23052.492888472902</v>
      </c>
      <c r="U376" s="39">
        <v>45994.350021372098</v>
      </c>
      <c r="V376" s="39">
        <v>6970.7176657275404</v>
      </c>
      <c r="W376" s="39">
        <v>126526.877397873</v>
      </c>
      <c r="X376" s="39">
        <v>15027.765307292</v>
      </c>
      <c r="Y376" s="39">
        <v>6909.2807469705804</v>
      </c>
      <c r="Z376" s="39">
        <v>1035.4972259646199</v>
      </c>
      <c r="AA376" s="39">
        <v>148629.54969350901</v>
      </c>
      <c r="AB376" s="39">
        <v>16518.726229556702</v>
      </c>
      <c r="AC376" s="39">
        <v>31512.5621570806</v>
      </c>
      <c r="AD376" s="39">
        <v>6513.5430337362404</v>
      </c>
      <c r="AE376" s="39">
        <v>2304.1592154686</v>
      </c>
      <c r="AF376" s="39">
        <v>782.780562003966</v>
      </c>
      <c r="AG376" s="39">
        <v>173380.671747007</v>
      </c>
      <c r="AH376" s="39">
        <v>20372.507563048399</v>
      </c>
      <c r="AI376" s="39">
        <v>165389.022324547</v>
      </c>
      <c r="AJ376" s="39">
        <v>19104.6961386808</v>
      </c>
      <c r="AK376" s="39">
        <v>8157.4758743870498</v>
      </c>
      <c r="AL376" s="39">
        <v>1259.7199040088201</v>
      </c>
      <c r="AM376" s="39">
        <v>175644.04070867001</v>
      </c>
      <c r="AN376" s="39">
        <v>21148.825829925099</v>
      </c>
      <c r="AO376" s="39">
        <v>21914.975987828399</v>
      </c>
      <c r="AP376" s="39">
        <v>46733.4707469477</v>
      </c>
      <c r="AQ376" s="39">
        <v>77.964372609220106</v>
      </c>
      <c r="AR376" s="39">
        <v>59.961376495317701</v>
      </c>
      <c r="AS376" s="39">
        <v>12333.3979839371</v>
      </c>
      <c r="AT376" s="39">
        <v>3869.7045839278999</v>
      </c>
      <c r="AU376" s="39">
        <v>11563.705836606499</v>
      </c>
      <c r="AV376" s="39">
        <v>3635.5726901421599</v>
      </c>
      <c r="AW376" s="39">
        <v>768.32740198321005</v>
      </c>
      <c r="AX376" s="39">
        <v>236.28995787973801</v>
      </c>
      <c r="AY376" s="39">
        <v>12411.162000537701</v>
      </c>
      <c r="AZ376" s="39">
        <v>3931.7150609495998</v>
      </c>
      <c r="BA376" s="39">
        <v>3924.0509100087902</v>
      </c>
      <c r="BB376" s="39">
        <v>4251.9012011551704</v>
      </c>
    </row>
    <row r="377" spans="1:54">
      <c r="A377" s="38">
        <v>42185</v>
      </c>
      <c r="B377" s="39">
        <v>2286.5041416108502</v>
      </c>
      <c r="C377" s="39">
        <v>828.83542108363304</v>
      </c>
      <c r="D377" s="39">
        <v>2087.4379129784002</v>
      </c>
      <c r="E377" s="39">
        <v>772.65621215772501</v>
      </c>
      <c r="F377" s="39">
        <v>210.38161105656999</v>
      </c>
      <c r="G377" s="39">
        <v>57.505325637220899</v>
      </c>
      <c r="H377" s="39">
        <v>188354.38837283</v>
      </c>
      <c r="I377" s="39">
        <v>24427.1492834852</v>
      </c>
      <c r="J377" s="39">
        <v>178532.796530113</v>
      </c>
      <c r="K377" s="39">
        <v>22872.121022773899</v>
      </c>
      <c r="L377" s="39">
        <v>9030.2254323051093</v>
      </c>
      <c r="M377" s="39">
        <v>1504.8026873574199</v>
      </c>
      <c r="N377" s="39">
        <v>190625.37880940799</v>
      </c>
      <c r="O377" s="39">
        <v>25256.876230219499</v>
      </c>
      <c r="P377" s="39">
        <v>25963.2740532842</v>
      </c>
      <c r="Q377" s="39">
        <v>32486.735820228601</v>
      </c>
      <c r="R377" s="39">
        <v>51048.035687254698</v>
      </c>
      <c r="S377" s="39">
        <v>180900.93342268499</v>
      </c>
      <c r="T377" s="39">
        <v>23120.926667658201</v>
      </c>
      <c r="U377" s="39">
        <v>45918.427068874902</v>
      </c>
      <c r="V377" s="39">
        <v>6923.9038909839401</v>
      </c>
      <c r="W377" s="39">
        <v>127331.90693671899</v>
      </c>
      <c r="X377" s="39">
        <v>15109.990096469201</v>
      </c>
      <c r="Y377" s="39">
        <v>7546.5722004257996</v>
      </c>
      <c r="Z377" s="39">
        <v>1058.8656597572799</v>
      </c>
      <c r="AA377" s="39">
        <v>146931.93482687001</v>
      </c>
      <c r="AB377" s="39">
        <v>16165.2156739001</v>
      </c>
      <c r="AC377" s="39">
        <v>33901.198889014602</v>
      </c>
      <c r="AD377" s="39">
        <v>6881.0077639104802</v>
      </c>
      <c r="AE377" s="39">
        <v>2225.8669985210299</v>
      </c>
      <c r="AF377" s="39">
        <v>771.17690500703998</v>
      </c>
      <c r="AG377" s="39">
        <v>175906.44842563599</v>
      </c>
      <c r="AH377" s="39">
        <v>20523.795675649199</v>
      </c>
      <c r="AI377" s="39">
        <v>167136.34952645301</v>
      </c>
      <c r="AJ377" s="39">
        <v>19219.7203255977</v>
      </c>
      <c r="AK377" s="39">
        <v>8288.7032676445106</v>
      </c>
      <c r="AL377" s="39">
        <v>1270.00846405585</v>
      </c>
      <c r="AM377" s="39">
        <v>178121.901347067</v>
      </c>
      <c r="AN377" s="39">
        <v>21303.459391942401</v>
      </c>
      <c r="AO377" s="39">
        <v>22028.5368856362</v>
      </c>
      <c r="AP377" s="39">
        <v>46785.160865696504</v>
      </c>
      <c r="AQ377" s="39">
        <v>77.527021414972694</v>
      </c>
      <c r="AR377" s="39">
        <v>58.435933847574503</v>
      </c>
      <c r="AS377" s="39">
        <v>12383.059964162599</v>
      </c>
      <c r="AT377" s="39">
        <v>3898.0513954233402</v>
      </c>
      <c r="AU377" s="39">
        <v>11595.7104326729</v>
      </c>
      <c r="AV377" s="39">
        <v>3640.4745274331099</v>
      </c>
      <c r="AW377" s="39">
        <v>772.99633015650795</v>
      </c>
      <c r="AX377" s="39">
        <v>242.59291627293101</v>
      </c>
      <c r="AY377" s="39">
        <v>12459.550011896699</v>
      </c>
      <c r="AZ377" s="39">
        <v>3955.0424969800001</v>
      </c>
      <c r="BA377" s="39">
        <v>3928.5145158095902</v>
      </c>
      <c r="BB377" s="39">
        <v>4232.3641378584698</v>
      </c>
    </row>
    <row r="378" spans="1:54">
      <c r="A378" s="38">
        <v>42216</v>
      </c>
      <c r="B378" s="39">
        <v>2177.0673726514001</v>
      </c>
      <c r="C378" s="39">
        <v>827.22486969078295</v>
      </c>
      <c r="D378" s="39">
        <v>1976.59294536214</v>
      </c>
      <c r="E378" s="39">
        <v>769.85469376959702</v>
      </c>
      <c r="F378" s="39">
        <v>211.79100165257799</v>
      </c>
      <c r="G378" s="39">
        <v>58.729124655027398</v>
      </c>
      <c r="H378" s="39">
        <v>187519.29770973299</v>
      </c>
      <c r="I378" s="39">
        <v>24089.625605542598</v>
      </c>
      <c r="J378" s="39">
        <v>179514.536682234</v>
      </c>
      <c r="K378" s="39">
        <v>22655.954710356898</v>
      </c>
      <c r="L378" s="39">
        <v>8997.1133547539102</v>
      </c>
      <c r="M378" s="39">
        <v>1499.15876428757</v>
      </c>
      <c r="N378" s="39">
        <v>189699.969598469</v>
      </c>
      <c r="O378" s="39">
        <v>24914.981234679501</v>
      </c>
      <c r="P378" s="39">
        <v>25950.578652561198</v>
      </c>
      <c r="Q378" s="39">
        <v>32370.272598188199</v>
      </c>
      <c r="R378" s="39">
        <v>50814.722401589002</v>
      </c>
      <c r="S378" s="39">
        <v>183215.475525688</v>
      </c>
      <c r="T378" s="39">
        <v>23035.206433024599</v>
      </c>
      <c r="U378" s="39">
        <v>46243.855603334399</v>
      </c>
      <c r="V378" s="39">
        <v>6925.1511652176696</v>
      </c>
      <c r="W378" s="39">
        <v>128918.440182568</v>
      </c>
      <c r="X378" s="39">
        <v>15002.5989692482</v>
      </c>
      <c r="Y378" s="39">
        <v>7892.1071666281796</v>
      </c>
      <c r="Z378" s="39">
        <v>1120.4289602471899</v>
      </c>
      <c r="AA378" s="39">
        <v>147176.38425945901</v>
      </c>
      <c r="AB378" s="39">
        <v>16029.026023693499</v>
      </c>
      <c r="AC378" s="39">
        <v>36833.207056061598</v>
      </c>
      <c r="AD378" s="39">
        <v>7061.1553314531702</v>
      </c>
      <c r="AE378" s="39">
        <v>2096.6351262920498</v>
      </c>
      <c r="AF378" s="39">
        <v>766.40164604621998</v>
      </c>
      <c r="AG378" s="39">
        <v>175006.343272317</v>
      </c>
      <c r="AH378" s="39">
        <v>20202.295614388298</v>
      </c>
      <c r="AI378" s="39">
        <v>167089.50311264701</v>
      </c>
      <c r="AJ378" s="39">
        <v>19046.563860177401</v>
      </c>
      <c r="AK378" s="39">
        <v>8236.7318895347598</v>
      </c>
      <c r="AL378" s="39">
        <v>1260.76069693164</v>
      </c>
      <c r="AM378" s="39">
        <v>177095.94088313199</v>
      </c>
      <c r="AN378" s="39">
        <v>20994.276413052801</v>
      </c>
      <c r="AO378" s="39">
        <v>21940.981523880801</v>
      </c>
      <c r="AP378" s="39">
        <v>46605.720061197397</v>
      </c>
      <c r="AQ378" s="39">
        <v>74.694691014857199</v>
      </c>
      <c r="AR378" s="39">
        <v>58.090498685130903</v>
      </c>
      <c r="AS378" s="39">
        <v>12494.3287463057</v>
      </c>
      <c r="AT378" s="39">
        <v>3853.3254455604301</v>
      </c>
      <c r="AU378" s="39">
        <v>11762.3421398147</v>
      </c>
      <c r="AV378" s="39">
        <v>3642.7981152613202</v>
      </c>
      <c r="AW378" s="39">
        <v>769.72183809593105</v>
      </c>
      <c r="AX378" s="39">
        <v>240.33492501253801</v>
      </c>
      <c r="AY378" s="39">
        <v>12569.0588623113</v>
      </c>
      <c r="AZ378" s="39">
        <v>3902.5888754174998</v>
      </c>
      <c r="BA378" s="39">
        <v>4002.67771628739</v>
      </c>
      <c r="BB378" s="39">
        <v>4218.7480265389304</v>
      </c>
    </row>
    <row r="379" spans="1:54">
      <c r="A379" s="38">
        <v>42247</v>
      </c>
      <c r="B379" s="39">
        <v>2230.0540285867701</v>
      </c>
      <c r="C379" s="39">
        <v>838.90916025842398</v>
      </c>
      <c r="D379" s="39">
        <v>2024.89529247579</v>
      </c>
      <c r="E379" s="39">
        <v>775.01788867837297</v>
      </c>
      <c r="F379" s="39">
        <v>212.163219045169</v>
      </c>
      <c r="G379" s="39">
        <v>60.385349762001702</v>
      </c>
      <c r="H379" s="39">
        <v>191533.258084161</v>
      </c>
      <c r="I379" s="39">
        <v>24676.667045499202</v>
      </c>
      <c r="J379" s="39">
        <v>181999.80574928099</v>
      </c>
      <c r="K379" s="39">
        <v>23090.165306385701</v>
      </c>
      <c r="L379" s="39">
        <v>8927.9784425461494</v>
      </c>
      <c r="M379" s="39">
        <v>1515.5829824377499</v>
      </c>
      <c r="N379" s="39">
        <v>193771.57951918599</v>
      </c>
      <c r="O379" s="39">
        <v>25517.592187107199</v>
      </c>
      <c r="P379" s="39">
        <v>26022.774352799301</v>
      </c>
      <c r="Q379" s="39">
        <v>32548.9269216014</v>
      </c>
      <c r="R379" s="39">
        <v>51070.909852866498</v>
      </c>
      <c r="S379" s="39">
        <v>185489.17873054801</v>
      </c>
      <c r="T379" s="39">
        <v>23586.288561214002</v>
      </c>
      <c r="U379" s="39">
        <v>46819.062856124598</v>
      </c>
      <c r="V379" s="39">
        <v>7017.2590424496902</v>
      </c>
      <c r="W379" s="39">
        <v>130669.147216912</v>
      </c>
      <c r="X379" s="39">
        <v>15372.077485481201</v>
      </c>
      <c r="Y379" s="39">
        <v>8154.4172318056399</v>
      </c>
      <c r="Z379" s="39">
        <v>1145.6236298362901</v>
      </c>
      <c r="AA379" s="39">
        <v>149418.081484122</v>
      </c>
      <c r="AB379" s="39">
        <v>16413.935418614499</v>
      </c>
      <c r="AC379" s="39">
        <v>37518.234324490397</v>
      </c>
      <c r="AD379" s="39">
        <v>7163.7805150479298</v>
      </c>
      <c r="AE379" s="39">
        <v>2167.0503367476099</v>
      </c>
      <c r="AF379" s="39">
        <v>783.86180789044499</v>
      </c>
      <c r="AG379" s="39">
        <v>178537.53378266201</v>
      </c>
      <c r="AH379" s="39">
        <v>20708.379431587498</v>
      </c>
      <c r="AI379" s="39">
        <v>170589.540578524</v>
      </c>
      <c r="AJ379" s="39">
        <v>19371.8274972172</v>
      </c>
      <c r="AK379" s="39">
        <v>8065.08647067937</v>
      </c>
      <c r="AL379" s="39">
        <v>1269.9955796435399</v>
      </c>
      <c r="AM379" s="39">
        <v>180655.62821073001</v>
      </c>
      <c r="AN379" s="39">
        <v>21494.723858485399</v>
      </c>
      <c r="AO379" s="39">
        <v>21979.7472223197</v>
      </c>
      <c r="AP379" s="39">
        <v>46843.412727740397</v>
      </c>
      <c r="AQ379" s="39">
        <v>75.701248607884295</v>
      </c>
      <c r="AR379" s="39">
        <v>59.040550047046601</v>
      </c>
      <c r="AS379" s="39">
        <v>12728.258405197101</v>
      </c>
      <c r="AT379" s="39">
        <v>3951.9867325686801</v>
      </c>
      <c r="AU379" s="39">
        <v>11895.669524615399</v>
      </c>
      <c r="AV379" s="39">
        <v>3693.8943790839498</v>
      </c>
      <c r="AW379" s="39">
        <v>769.57844834336902</v>
      </c>
      <c r="AX379" s="39">
        <v>243.93870960186501</v>
      </c>
      <c r="AY379" s="39">
        <v>12803.8974671901</v>
      </c>
      <c r="AZ379" s="39">
        <v>4012.93905019678</v>
      </c>
      <c r="BA379" s="39">
        <v>4036.0793894175199</v>
      </c>
      <c r="BB379" s="39">
        <v>4248.2685881685202</v>
      </c>
    </row>
    <row r="380" spans="1:54">
      <c r="A380" s="38">
        <v>42277</v>
      </c>
      <c r="B380" s="39">
        <v>2192.9590156744098</v>
      </c>
      <c r="C380" s="39">
        <v>840.60685087202899</v>
      </c>
      <c r="D380" s="39">
        <v>1978.4957723345501</v>
      </c>
      <c r="E380" s="39">
        <v>778.82522895090904</v>
      </c>
      <c r="F380" s="39">
        <v>209.114189289238</v>
      </c>
      <c r="G380" s="39">
        <v>59.0977644546535</v>
      </c>
      <c r="H380" s="39">
        <v>191887.030570242</v>
      </c>
      <c r="I380" s="39">
        <v>24544.507249926301</v>
      </c>
      <c r="J380" s="39">
        <v>183425.07691701801</v>
      </c>
      <c r="K380" s="39">
        <v>23060.2637627605</v>
      </c>
      <c r="L380" s="39">
        <v>8907.1952724592702</v>
      </c>
      <c r="M380" s="39">
        <v>1525.6246820086501</v>
      </c>
      <c r="N380" s="39">
        <v>194110.30308533899</v>
      </c>
      <c r="O380" s="39">
        <v>25393.941466998302</v>
      </c>
      <c r="P380" s="39">
        <v>26116.597310112302</v>
      </c>
      <c r="Q380" s="39">
        <v>32353.582776735901</v>
      </c>
      <c r="R380" s="39">
        <v>51303.805262032998</v>
      </c>
      <c r="S380" s="39">
        <v>185943.33707008301</v>
      </c>
      <c r="T380" s="39">
        <v>23251.140325073</v>
      </c>
      <c r="U380" s="39">
        <v>46843.8187436273</v>
      </c>
      <c r="V380" s="39">
        <v>7045.7605213855504</v>
      </c>
      <c r="W380" s="39">
        <v>130817.39600995299</v>
      </c>
      <c r="X380" s="39">
        <v>14973.356866509201</v>
      </c>
      <c r="Y380" s="39">
        <v>8353.2347462148191</v>
      </c>
      <c r="Z380" s="39">
        <v>1149.49741707151</v>
      </c>
      <c r="AA380" s="39">
        <v>148814.20978514399</v>
      </c>
      <c r="AB380" s="39">
        <v>16250.3137114203</v>
      </c>
      <c r="AC380" s="39">
        <v>37007.589977894997</v>
      </c>
      <c r="AD380" s="39">
        <v>7035.6227953910602</v>
      </c>
      <c r="AE380" s="39">
        <v>2112.3287735531298</v>
      </c>
      <c r="AF380" s="39">
        <v>784.77749353809998</v>
      </c>
      <c r="AG380" s="39">
        <v>179213.128889958</v>
      </c>
      <c r="AH380" s="39">
        <v>20602.2631236827</v>
      </c>
      <c r="AI380" s="39">
        <v>171403.87186654899</v>
      </c>
      <c r="AJ380" s="39">
        <v>19376.228709903498</v>
      </c>
      <c r="AK380" s="39">
        <v>8145.5053109208502</v>
      </c>
      <c r="AL380" s="39">
        <v>1278.90177128195</v>
      </c>
      <c r="AM380" s="39">
        <v>181379.01666847701</v>
      </c>
      <c r="AN380" s="39">
        <v>21388.142714005298</v>
      </c>
      <c r="AO380" s="39">
        <v>22138.762071248701</v>
      </c>
      <c r="AP380" s="39">
        <v>47069.926366544001</v>
      </c>
      <c r="AQ380" s="39">
        <v>74.630270227885603</v>
      </c>
      <c r="AR380" s="39">
        <v>59.465279968463697</v>
      </c>
      <c r="AS380" s="39">
        <v>12722.942758056601</v>
      </c>
      <c r="AT380" s="39">
        <v>3954.9290248535199</v>
      </c>
      <c r="AU380" s="39">
        <v>11969.861871699701</v>
      </c>
      <c r="AV380" s="39">
        <v>3705.4215092234499</v>
      </c>
      <c r="AW380" s="39">
        <v>775.28394267060105</v>
      </c>
      <c r="AX380" s="39">
        <v>248.04846864394</v>
      </c>
      <c r="AY380" s="39">
        <v>12798.106967625999</v>
      </c>
      <c r="AZ380" s="39">
        <v>4015.5377174324199</v>
      </c>
      <c r="BA380" s="39">
        <v>4021.0392259943301</v>
      </c>
      <c r="BB380" s="39">
        <v>4237.8487319887799</v>
      </c>
    </row>
    <row r="381" spans="1:54">
      <c r="A381" s="38">
        <v>42308</v>
      </c>
      <c r="B381" s="39">
        <v>2178.24990288144</v>
      </c>
      <c r="C381" s="39">
        <v>829.00097039877903</v>
      </c>
      <c r="D381" s="39">
        <v>1964.51071655024</v>
      </c>
      <c r="E381" s="39">
        <v>772.17235065021998</v>
      </c>
      <c r="F381" s="39">
        <v>214.36759948376201</v>
      </c>
      <c r="G381" s="39">
        <v>59.484672741248197</v>
      </c>
      <c r="H381" s="39">
        <v>193024.699405363</v>
      </c>
      <c r="I381" s="39">
        <v>24555.761729972201</v>
      </c>
      <c r="J381" s="39">
        <v>184517.606245845</v>
      </c>
      <c r="K381" s="39">
        <v>23056.255473323901</v>
      </c>
      <c r="L381" s="39">
        <v>8920.6905292628999</v>
      </c>
      <c r="M381" s="39">
        <v>1527.6741407613699</v>
      </c>
      <c r="N381" s="39">
        <v>195205.63750398799</v>
      </c>
      <c r="O381" s="39">
        <v>25380.8573280077</v>
      </c>
      <c r="P381" s="39">
        <v>26268.513223861501</v>
      </c>
      <c r="Q381" s="39">
        <v>32396.6444857153</v>
      </c>
      <c r="R381" s="39">
        <v>51144.384573828902</v>
      </c>
      <c r="S381" s="39">
        <v>193750.47972769599</v>
      </c>
      <c r="T381" s="39">
        <v>23825.761336081501</v>
      </c>
      <c r="U381" s="39">
        <v>47914.419803293102</v>
      </c>
      <c r="V381" s="39">
        <v>7081.0916422178998</v>
      </c>
      <c r="W381" s="39">
        <v>138331.200121184</v>
      </c>
      <c r="X381" s="39">
        <v>15617.842160431799</v>
      </c>
      <c r="Y381" s="39">
        <v>8502.4925294724999</v>
      </c>
      <c r="Z381" s="39">
        <v>1185.78833457734</v>
      </c>
      <c r="AA381" s="39">
        <v>155133.28903167101</v>
      </c>
      <c r="AB381" s="39">
        <v>16467.131519947601</v>
      </c>
      <c r="AC381" s="39">
        <v>38441.148494792396</v>
      </c>
      <c r="AD381" s="39">
        <v>7370.5719784368803</v>
      </c>
      <c r="AE381" s="39">
        <v>2100.7228983596201</v>
      </c>
      <c r="AF381" s="39">
        <v>769.99713465725097</v>
      </c>
      <c r="AG381" s="39">
        <v>180361.29608202801</v>
      </c>
      <c r="AH381" s="39">
        <v>20629.6790146024</v>
      </c>
      <c r="AI381" s="39">
        <v>172194.06497386401</v>
      </c>
      <c r="AJ381" s="39">
        <v>19376.218978397901</v>
      </c>
      <c r="AK381" s="39">
        <v>8167.0893906076599</v>
      </c>
      <c r="AL381" s="39">
        <v>1277.4873909015901</v>
      </c>
      <c r="AM381" s="39">
        <v>182432.92244228401</v>
      </c>
      <c r="AN381" s="39">
        <v>21413.331976689598</v>
      </c>
      <c r="AO381" s="39">
        <v>22202.654330986101</v>
      </c>
      <c r="AP381" s="39">
        <v>46851.873699468197</v>
      </c>
      <c r="AQ381" s="39">
        <v>74.026178211084101</v>
      </c>
      <c r="AR381" s="39">
        <v>58.405546177380998</v>
      </c>
      <c r="AS381" s="39">
        <v>12844.812383018299</v>
      </c>
      <c r="AT381" s="39">
        <v>3938.6190489610499</v>
      </c>
      <c r="AU381" s="39">
        <v>12075.967541149401</v>
      </c>
      <c r="AV381" s="39">
        <v>3706.5938470729898</v>
      </c>
      <c r="AW381" s="39">
        <v>793.30743487058601</v>
      </c>
      <c r="AX381" s="39">
        <v>249.51878665397501</v>
      </c>
      <c r="AY381" s="39">
        <v>12919.537370517401</v>
      </c>
      <c r="AZ381" s="39">
        <v>3998.2012074479599</v>
      </c>
      <c r="BA381" s="39">
        <v>4041.7449511524301</v>
      </c>
      <c r="BB381" s="39">
        <v>4272.6245533281499</v>
      </c>
    </row>
    <row r="382" spans="1:54">
      <c r="A382" s="38">
        <v>42338</v>
      </c>
      <c r="B382" s="39">
        <v>2197.8738330829901</v>
      </c>
      <c r="C382" s="39">
        <v>823.34952389836701</v>
      </c>
      <c r="D382" s="39">
        <v>1970.2127244411199</v>
      </c>
      <c r="E382" s="39">
        <v>768.11439575685301</v>
      </c>
      <c r="F382" s="39">
        <v>214.93772063955899</v>
      </c>
      <c r="G382" s="39">
        <v>60.155788143803001</v>
      </c>
      <c r="H382" s="39">
        <v>195569.41048080899</v>
      </c>
      <c r="I382" s="39">
        <v>24648.535595383401</v>
      </c>
      <c r="J382" s="39">
        <v>185902.16416183501</v>
      </c>
      <c r="K382" s="39">
        <v>23064.365763158301</v>
      </c>
      <c r="L382" s="39">
        <v>8936.0579694784192</v>
      </c>
      <c r="M382" s="39">
        <v>1510.51396299408</v>
      </c>
      <c r="N382" s="39">
        <v>197739.18063506199</v>
      </c>
      <c r="O382" s="39">
        <v>25475.593356717902</v>
      </c>
      <c r="P382" s="39">
        <v>26129.735076408899</v>
      </c>
      <c r="Q382" s="39">
        <v>32441.285681686</v>
      </c>
      <c r="R382" s="39">
        <v>51051.203649680501</v>
      </c>
      <c r="S382" s="39">
        <v>195454.268124753</v>
      </c>
      <c r="T382" s="39">
        <v>23791.703664138699</v>
      </c>
      <c r="U382" s="39">
        <v>47810.171381285501</v>
      </c>
      <c r="V382" s="39">
        <v>7033.8264695490298</v>
      </c>
      <c r="W382" s="39">
        <v>139201.94229286001</v>
      </c>
      <c r="X382" s="39">
        <v>15592.901463067201</v>
      </c>
      <c r="Y382" s="39">
        <v>8626.7362085976292</v>
      </c>
      <c r="Z382" s="39">
        <v>1181.01271817205</v>
      </c>
      <c r="AA382" s="39">
        <v>156012.76692154701</v>
      </c>
      <c r="AB382" s="39">
        <v>16387.449963322098</v>
      </c>
      <c r="AC382" s="39">
        <v>39372.892336612102</v>
      </c>
      <c r="AD382" s="39">
        <v>7470.65241895709</v>
      </c>
      <c r="AE382" s="39">
        <v>2111.4237098573599</v>
      </c>
      <c r="AF382" s="39">
        <v>764.377633248042</v>
      </c>
      <c r="AG382" s="39">
        <v>182402.35525966701</v>
      </c>
      <c r="AH382" s="39">
        <v>20647.562445837098</v>
      </c>
      <c r="AI382" s="39">
        <v>173922.253212215</v>
      </c>
      <c r="AJ382" s="39">
        <v>19322.2345822114</v>
      </c>
      <c r="AK382" s="39">
        <v>8083.9018905876401</v>
      </c>
      <c r="AL382" s="39">
        <v>1260.9523780900499</v>
      </c>
      <c r="AM382" s="39">
        <v>184499.365069055</v>
      </c>
      <c r="AN382" s="39">
        <v>21406.470395431799</v>
      </c>
      <c r="AO382" s="39">
        <v>22116.2507770427</v>
      </c>
      <c r="AP382" s="39">
        <v>46834.165286902004</v>
      </c>
      <c r="AQ382" s="39">
        <v>74.605813360944396</v>
      </c>
      <c r="AR382" s="39">
        <v>59.278978567268503</v>
      </c>
      <c r="AS382" s="39">
        <v>13196.0856992726</v>
      </c>
      <c r="AT382" s="39">
        <v>3998.9154064320001</v>
      </c>
      <c r="AU382" s="39">
        <v>12295.986172012201</v>
      </c>
      <c r="AV382" s="39">
        <v>3733.0134075932701</v>
      </c>
      <c r="AW382" s="39">
        <v>798.25392491010996</v>
      </c>
      <c r="AX382" s="39">
        <v>251.27923848112499</v>
      </c>
      <c r="AY382" s="39">
        <v>13269.537240223801</v>
      </c>
      <c r="AZ382" s="39">
        <v>4058.9853378810299</v>
      </c>
      <c r="BA382" s="39">
        <v>4049.58177976966</v>
      </c>
      <c r="BB382" s="39">
        <v>4307.7889856560696</v>
      </c>
    </row>
    <row r="383" spans="1:54">
      <c r="A383" s="38">
        <v>42369</v>
      </c>
      <c r="B383" s="39">
        <v>2183.9587030652201</v>
      </c>
      <c r="C383" s="39">
        <v>837.49931201154402</v>
      </c>
      <c r="D383" s="39">
        <v>1955.1981257882001</v>
      </c>
      <c r="E383" s="39">
        <v>777.65027874038401</v>
      </c>
      <c r="F383" s="39">
        <v>216.22974755608001</v>
      </c>
      <c r="G383" s="39">
        <v>58.774753421570999</v>
      </c>
      <c r="H383" s="39">
        <v>196858.460708564</v>
      </c>
      <c r="I383" s="39">
        <v>24672.317559019401</v>
      </c>
      <c r="J383" s="39">
        <v>188458.010305123</v>
      </c>
      <c r="K383" s="39">
        <v>23220.993875332999</v>
      </c>
      <c r="L383" s="39">
        <v>9005.0921451713803</v>
      </c>
      <c r="M383" s="39">
        <v>1500.13690716716</v>
      </c>
      <c r="N383" s="39">
        <v>199078.77642843901</v>
      </c>
      <c r="O383" s="39">
        <v>25507.593040997901</v>
      </c>
      <c r="P383" s="39">
        <v>26151.141006320799</v>
      </c>
      <c r="Q383" s="39">
        <v>32363.752215660301</v>
      </c>
      <c r="R383" s="39">
        <v>51347.433551929098</v>
      </c>
      <c r="S383" s="39">
        <v>197279.84476973201</v>
      </c>
      <c r="T383" s="39">
        <v>23920.7258325074</v>
      </c>
      <c r="U383" s="39">
        <v>47774.202425397802</v>
      </c>
      <c r="V383" s="39">
        <v>7066.3207214097501</v>
      </c>
      <c r="W383" s="39">
        <v>141026.480770681</v>
      </c>
      <c r="X383" s="39">
        <v>15701.8134397505</v>
      </c>
      <c r="Y383" s="39">
        <v>8884.0780249278796</v>
      </c>
      <c r="Z383" s="39">
        <v>1190.66812316394</v>
      </c>
      <c r="AA383" s="39">
        <v>157038.350061245</v>
      </c>
      <c r="AB383" s="39">
        <v>16371.517339745</v>
      </c>
      <c r="AC383" s="39">
        <v>39567.940498030999</v>
      </c>
      <c r="AD383" s="39">
        <v>7559.4883973301103</v>
      </c>
      <c r="AE383" s="39">
        <v>2092.2210186293801</v>
      </c>
      <c r="AF383" s="39">
        <v>777.80074723194298</v>
      </c>
      <c r="AG383" s="39">
        <v>183832.64640822</v>
      </c>
      <c r="AH383" s="39">
        <v>20678.212147785001</v>
      </c>
      <c r="AI383" s="39">
        <v>175800.41397783</v>
      </c>
      <c r="AJ383" s="39">
        <v>19484.932857038901</v>
      </c>
      <c r="AK383" s="39">
        <v>8257.9668314118899</v>
      </c>
      <c r="AL383" s="39">
        <v>1252.7543566796601</v>
      </c>
      <c r="AM383" s="39">
        <v>185970.85512955699</v>
      </c>
      <c r="AN383" s="39">
        <v>21450.263157717302</v>
      </c>
      <c r="AO383" s="39">
        <v>22158.508877231601</v>
      </c>
      <c r="AP383" s="39">
        <v>46993.390138395</v>
      </c>
      <c r="AQ383" s="39">
        <v>73.739155986884398</v>
      </c>
      <c r="AR383" s="39">
        <v>58.195421595392297</v>
      </c>
      <c r="AS383" s="39">
        <v>13143.932518002999</v>
      </c>
      <c r="AT383" s="39">
        <v>3992.8663620111602</v>
      </c>
      <c r="AU383" s="39">
        <v>12355.079311874901</v>
      </c>
      <c r="AV383" s="39">
        <v>3751.5587785478301</v>
      </c>
      <c r="AW383" s="39">
        <v>819.58666092352701</v>
      </c>
      <c r="AX383" s="39">
        <v>249.53660662343401</v>
      </c>
      <c r="AY383" s="39">
        <v>13218.0171799442</v>
      </c>
      <c r="AZ383" s="39">
        <v>4052.4407755851598</v>
      </c>
      <c r="BA383" s="39">
        <v>4004.6945225633199</v>
      </c>
      <c r="BB383" s="39">
        <v>4361.68324078775</v>
      </c>
    </row>
    <row r="384" spans="1:54">
      <c r="A384" s="38">
        <v>42400</v>
      </c>
      <c r="B384" s="39">
        <v>2188.6215144409898</v>
      </c>
      <c r="C384" s="39">
        <v>833.98842107841404</v>
      </c>
      <c r="D384" s="39">
        <v>1959.8726056400301</v>
      </c>
      <c r="E384" s="39">
        <v>775.46435252907895</v>
      </c>
      <c r="F384" s="39">
        <v>238.63745315624499</v>
      </c>
      <c r="G384" s="39">
        <v>61.043627826760599</v>
      </c>
      <c r="H384" s="39">
        <v>197570.74659206401</v>
      </c>
      <c r="I384" s="39">
        <v>24751.801067488999</v>
      </c>
      <c r="J384" s="39">
        <v>188486.95356822101</v>
      </c>
      <c r="K384" s="39">
        <v>23177.874803085699</v>
      </c>
      <c r="L384" s="39">
        <v>9220.0023712656202</v>
      </c>
      <c r="M384" s="39">
        <v>1530.3043415499901</v>
      </c>
      <c r="N384" s="39">
        <v>199788.37978907401</v>
      </c>
      <c r="O384" s="39">
        <v>25600.6303906424</v>
      </c>
      <c r="P384" s="39">
        <v>26175.067740463299</v>
      </c>
      <c r="Q384" s="39">
        <v>32406.591493438202</v>
      </c>
      <c r="R384" s="39">
        <v>51469.705436329103</v>
      </c>
      <c r="S384" s="39">
        <v>200281.778756252</v>
      </c>
      <c r="T384" s="39">
        <v>24068.8091621475</v>
      </c>
      <c r="U384" s="39">
        <v>48812.557574614599</v>
      </c>
      <c r="V384" s="39">
        <v>7101.78481193893</v>
      </c>
      <c r="W384" s="39">
        <v>142584.36550210099</v>
      </c>
      <c r="X384" s="39">
        <v>15792.0737807856</v>
      </c>
      <c r="Y384" s="39">
        <v>9079.35684385077</v>
      </c>
      <c r="Z384" s="39">
        <v>1204.6576172883999</v>
      </c>
      <c r="AA384" s="39">
        <v>159840.87484906</v>
      </c>
      <c r="AB384" s="39">
        <v>16432.977532786201</v>
      </c>
      <c r="AC384" s="39">
        <v>40230.324335494399</v>
      </c>
      <c r="AD384" s="39">
        <v>7669.8850966189102</v>
      </c>
      <c r="AE384" s="39">
        <v>2124.7538839173299</v>
      </c>
      <c r="AF384" s="39">
        <v>775.06455283805406</v>
      </c>
      <c r="AG384" s="39">
        <v>184722.28924145101</v>
      </c>
      <c r="AH384" s="39">
        <v>20765.778719421702</v>
      </c>
      <c r="AI384" s="39">
        <v>176357.038835944</v>
      </c>
      <c r="AJ384" s="39">
        <v>19461.997025479901</v>
      </c>
      <c r="AK384" s="39">
        <v>8370.8981682859194</v>
      </c>
      <c r="AL384" s="39">
        <v>1278.3121126953499</v>
      </c>
      <c r="AM384" s="39">
        <v>186866.88322729999</v>
      </c>
      <c r="AN384" s="39">
        <v>21547.246315170501</v>
      </c>
      <c r="AO384" s="39">
        <v>22191.599211885201</v>
      </c>
      <c r="AP384" s="39">
        <v>47013.642070888098</v>
      </c>
      <c r="AQ384" s="39">
        <v>72.353473897200303</v>
      </c>
      <c r="AR384" s="39">
        <v>58.480566058668202</v>
      </c>
      <c r="AS384" s="39">
        <v>13195.8949434726</v>
      </c>
      <c r="AT384" s="39">
        <v>3955.0500330689702</v>
      </c>
      <c r="AU384" s="39">
        <v>12390.774098899499</v>
      </c>
      <c r="AV384" s="39">
        <v>3715.58196043712</v>
      </c>
      <c r="AW384" s="39">
        <v>814.442351876766</v>
      </c>
      <c r="AX384" s="39">
        <v>251.55527740321401</v>
      </c>
      <c r="AY384" s="39">
        <v>13268.193611095799</v>
      </c>
      <c r="AZ384" s="39">
        <v>4015.4541535184098</v>
      </c>
      <c r="BA384" s="39">
        <v>3959.7657300126202</v>
      </c>
      <c r="BB384" s="39">
        <v>4424.9270618994397</v>
      </c>
    </row>
    <row r="385" spans="1:54">
      <c r="A385" s="38">
        <v>42429</v>
      </c>
      <c r="B385" s="39">
        <v>2137.07524527747</v>
      </c>
      <c r="C385" s="39">
        <v>831.59481279003205</v>
      </c>
      <c r="D385" s="39">
        <v>1916.80747952498</v>
      </c>
      <c r="E385" s="39">
        <v>777.928147458544</v>
      </c>
      <c r="F385" s="39">
        <v>221.40153862376499</v>
      </c>
      <c r="G385" s="39">
        <v>60.133472786477</v>
      </c>
      <c r="H385" s="39">
        <v>200957.23566863299</v>
      </c>
      <c r="I385" s="39">
        <v>24898.941774892501</v>
      </c>
      <c r="J385" s="39">
        <v>191070.41998531399</v>
      </c>
      <c r="K385" s="39">
        <v>23325.0084220315</v>
      </c>
      <c r="L385" s="39">
        <v>9115.4462880242208</v>
      </c>
      <c r="M385" s="39">
        <v>1508.3420917164101</v>
      </c>
      <c r="N385" s="39">
        <v>203069.64719551601</v>
      </c>
      <c r="O385" s="39">
        <v>25725.2286902087</v>
      </c>
      <c r="P385" s="39">
        <v>26528.710232085199</v>
      </c>
      <c r="Q385" s="39">
        <v>31460.8701467479</v>
      </c>
      <c r="R385" s="39">
        <v>51375.564170627498</v>
      </c>
      <c r="S385" s="39">
        <v>198921.102727032</v>
      </c>
      <c r="T385" s="39">
        <v>23967.359322936401</v>
      </c>
      <c r="U385" s="39">
        <v>48587.275718856501</v>
      </c>
      <c r="V385" s="39">
        <v>7058.1305044896098</v>
      </c>
      <c r="W385" s="39">
        <v>141044.83637667799</v>
      </c>
      <c r="X385" s="39">
        <v>15764.9674108942</v>
      </c>
      <c r="Y385" s="39">
        <v>9191.7275825652105</v>
      </c>
      <c r="Z385" s="39">
        <v>1219.41896110115</v>
      </c>
      <c r="AA385" s="39">
        <v>158150.88209210199</v>
      </c>
      <c r="AB385" s="39">
        <v>16309.022771915999</v>
      </c>
      <c r="AC385" s="39">
        <v>40118.809384751599</v>
      </c>
      <c r="AD385" s="39">
        <v>7646.7710683806399</v>
      </c>
      <c r="AE385" s="39">
        <v>2062.3014647847099</v>
      </c>
      <c r="AF385" s="39">
        <v>773.670382232718</v>
      </c>
      <c r="AG385" s="39">
        <v>187390.08400834099</v>
      </c>
      <c r="AH385" s="39">
        <v>20864.704180122</v>
      </c>
      <c r="AI385" s="39">
        <v>178624.60372309899</v>
      </c>
      <c r="AJ385" s="39">
        <v>19562.2884013355</v>
      </c>
      <c r="AK385" s="39">
        <v>8315.6820611646908</v>
      </c>
      <c r="AL385" s="39">
        <v>1258.8543107134899</v>
      </c>
      <c r="AM385" s="39">
        <v>189445.503797718</v>
      </c>
      <c r="AN385" s="39">
        <v>21639.2169752798</v>
      </c>
      <c r="AO385" s="39">
        <v>22394.940473492799</v>
      </c>
      <c r="AP385" s="39">
        <v>46905.735724231898</v>
      </c>
      <c r="AQ385" s="39">
        <v>72.022123188754804</v>
      </c>
      <c r="AR385" s="39">
        <v>58.186869814206403</v>
      </c>
      <c r="AS385" s="39">
        <v>13408.559632578999</v>
      </c>
      <c r="AT385" s="39">
        <v>4004.3104957976302</v>
      </c>
      <c r="AU385" s="39">
        <v>12495.438293461601</v>
      </c>
      <c r="AV385" s="39">
        <v>3744.0264340839199</v>
      </c>
      <c r="AW385" s="39">
        <v>820.81677279682003</v>
      </c>
      <c r="AX385" s="39">
        <v>249.14206578366301</v>
      </c>
      <c r="AY385" s="39">
        <v>13479.8651486039</v>
      </c>
      <c r="AZ385" s="39">
        <v>4063.6871237363898</v>
      </c>
      <c r="BA385" s="39">
        <v>4037.6094578182801</v>
      </c>
      <c r="BB385" s="39">
        <v>4339.5174672717403</v>
      </c>
    </row>
    <row r="386" spans="1:54">
      <c r="A386" s="38">
        <v>42460</v>
      </c>
      <c r="B386" s="39">
        <v>2161.58970448937</v>
      </c>
      <c r="C386" s="39">
        <v>821.764427664045</v>
      </c>
      <c r="D386" s="39">
        <v>1939.47986047624</v>
      </c>
      <c r="E386" s="39">
        <v>765.03691806286099</v>
      </c>
      <c r="F386" s="39">
        <v>219.90894500269101</v>
      </c>
      <c r="G386" s="39">
        <v>58.627677521390503</v>
      </c>
      <c r="H386" s="39">
        <v>202644.799279036</v>
      </c>
      <c r="I386" s="39">
        <v>24868.892013617198</v>
      </c>
      <c r="J386" s="39">
        <v>193827.37188538801</v>
      </c>
      <c r="K386" s="39">
        <v>23409.381385306599</v>
      </c>
      <c r="L386" s="39">
        <v>9309.1993508917603</v>
      </c>
      <c r="M386" s="39">
        <v>1506.23470140377</v>
      </c>
      <c r="N386" s="39">
        <v>204821.58899132599</v>
      </c>
      <c r="O386" s="39">
        <v>25686.865452088001</v>
      </c>
      <c r="P386" s="39">
        <v>26121.9058477162</v>
      </c>
      <c r="Q386" s="39">
        <v>32379.420223766301</v>
      </c>
      <c r="R386" s="39">
        <v>51471.3043189936</v>
      </c>
      <c r="S386" s="39">
        <v>200647.66472391001</v>
      </c>
      <c r="T386" s="39">
        <v>23975.946027904301</v>
      </c>
      <c r="U386" s="39">
        <v>48803.910328857499</v>
      </c>
      <c r="V386" s="39">
        <v>6966.6493173428398</v>
      </c>
      <c r="W386" s="39">
        <v>142672.377570905</v>
      </c>
      <c r="X386" s="39">
        <v>15783.172490303699</v>
      </c>
      <c r="Y386" s="39">
        <v>9281.5950615698603</v>
      </c>
      <c r="Z386" s="39">
        <v>1205.11244063505</v>
      </c>
      <c r="AA386" s="39">
        <v>159795.04273545899</v>
      </c>
      <c r="AB386" s="39">
        <v>16167.594682045999</v>
      </c>
      <c r="AC386" s="39">
        <v>40388.465803214101</v>
      </c>
      <c r="AD386" s="39">
        <v>7642.1447101311796</v>
      </c>
      <c r="AE386" s="39">
        <v>2083.4118193601798</v>
      </c>
      <c r="AF386" s="39">
        <v>764.45040257014296</v>
      </c>
      <c r="AG386" s="39">
        <v>189508.45384818199</v>
      </c>
      <c r="AH386" s="39">
        <v>20888.326876736901</v>
      </c>
      <c r="AI386" s="39">
        <v>182135.59056458701</v>
      </c>
      <c r="AJ386" s="39">
        <v>19634.469126993899</v>
      </c>
      <c r="AK386" s="39">
        <v>8645.6312707025409</v>
      </c>
      <c r="AL386" s="39">
        <v>1267.9630176406499</v>
      </c>
      <c r="AM386" s="39">
        <v>191690.32832598401</v>
      </c>
      <c r="AN386" s="39">
        <v>21637.967963134899</v>
      </c>
      <c r="AO386" s="39">
        <v>22140.253055448298</v>
      </c>
      <c r="AP386" s="39">
        <v>47101.684640575302</v>
      </c>
      <c r="AQ386" s="39">
        <v>70.459689641138098</v>
      </c>
      <c r="AR386" s="39">
        <v>57.447440292221899</v>
      </c>
      <c r="AS386" s="39">
        <v>13085.2286338883</v>
      </c>
      <c r="AT386" s="39">
        <v>3931.0813992651301</v>
      </c>
      <c r="AU386" s="39">
        <v>12174.6081651322</v>
      </c>
      <c r="AV386" s="39">
        <v>3697.5301853546298</v>
      </c>
      <c r="AW386" s="39">
        <v>816.32972153320895</v>
      </c>
      <c r="AX386" s="39">
        <v>242.365730006685</v>
      </c>
      <c r="AY386" s="39">
        <v>13159.214876825999</v>
      </c>
      <c r="AZ386" s="39">
        <v>3989.6618792548302</v>
      </c>
      <c r="BA386" s="39">
        <v>4005.4568930942601</v>
      </c>
      <c r="BB386" s="39">
        <v>4405.6904051416104</v>
      </c>
    </row>
    <row r="387" spans="1:54">
      <c r="A387" s="38">
        <v>42490</v>
      </c>
      <c r="B387" s="39">
        <v>2086.9514443350199</v>
      </c>
      <c r="C387" s="39">
        <v>818.26336984300497</v>
      </c>
      <c r="D387" s="39">
        <v>1891.5883933983</v>
      </c>
      <c r="E387" s="39">
        <v>759.48049809639804</v>
      </c>
      <c r="F387" s="39">
        <v>209.962382990675</v>
      </c>
      <c r="G387" s="39">
        <v>54.400963143101698</v>
      </c>
      <c r="H387" s="39">
        <v>202527.01449572199</v>
      </c>
      <c r="I387" s="39">
        <v>24988.468786117901</v>
      </c>
      <c r="J387" s="39">
        <v>192441.50013175499</v>
      </c>
      <c r="K387" s="39">
        <v>23526.349759689499</v>
      </c>
      <c r="L387" s="39">
        <v>9172.03460545485</v>
      </c>
      <c r="M387" s="39">
        <v>1501.6643693677499</v>
      </c>
      <c r="N387" s="39">
        <v>204638.43846750999</v>
      </c>
      <c r="O387" s="39">
        <v>25798.234805660199</v>
      </c>
      <c r="P387" s="39">
        <v>26339.400678936301</v>
      </c>
      <c r="Q387" s="39">
        <v>32484.9722780335</v>
      </c>
      <c r="R387" s="39">
        <v>51664.3910128395</v>
      </c>
      <c r="S387" s="39">
        <v>204715.245837322</v>
      </c>
      <c r="T387" s="39">
        <v>24415.746988366202</v>
      </c>
      <c r="U387" s="39">
        <v>48855.137854876099</v>
      </c>
      <c r="V387" s="39">
        <v>7120.8268634363903</v>
      </c>
      <c r="W387" s="39">
        <v>144061.160642968</v>
      </c>
      <c r="X387" s="39">
        <v>15994.256549658499</v>
      </c>
      <c r="Y387" s="39">
        <v>9439.0082321119808</v>
      </c>
      <c r="Z387" s="39">
        <v>1247.1163894015101</v>
      </c>
      <c r="AA387" s="39">
        <v>163269.98655855699</v>
      </c>
      <c r="AB387" s="39">
        <v>16729.441618195098</v>
      </c>
      <c r="AC387" s="39">
        <v>40525.291220247498</v>
      </c>
      <c r="AD387" s="39">
        <v>7782.2327641414204</v>
      </c>
      <c r="AE387" s="39">
        <v>2032.4317283150001</v>
      </c>
      <c r="AF387" s="39">
        <v>758.96429783722101</v>
      </c>
      <c r="AG387" s="39">
        <v>188813.04338892599</v>
      </c>
      <c r="AH387" s="39">
        <v>20943.022017958701</v>
      </c>
      <c r="AI387" s="39">
        <v>179051.46875382401</v>
      </c>
      <c r="AJ387" s="39">
        <v>19711.797722142099</v>
      </c>
      <c r="AK387" s="39">
        <v>8324.3766603600598</v>
      </c>
      <c r="AL387" s="39">
        <v>1234.2319669086201</v>
      </c>
      <c r="AM387" s="39">
        <v>190803.82859616799</v>
      </c>
      <c r="AN387" s="39">
        <v>21693.384736376102</v>
      </c>
      <c r="AO387" s="39">
        <v>22307.152578924</v>
      </c>
      <c r="AP387" s="39">
        <v>47099.411477114802</v>
      </c>
      <c r="AQ387" s="39">
        <v>71.0390651479063</v>
      </c>
      <c r="AR387" s="39">
        <v>56.7744148539159</v>
      </c>
      <c r="AS387" s="39">
        <v>13613.006490215201</v>
      </c>
      <c r="AT387" s="39">
        <v>4136.1767084144503</v>
      </c>
      <c r="AU387" s="39">
        <v>13080.6083403832</v>
      </c>
      <c r="AV387" s="39">
        <v>3869.8184570102198</v>
      </c>
      <c r="AW387" s="39">
        <v>842.19885492898197</v>
      </c>
      <c r="AX387" s="39">
        <v>251.27234584251701</v>
      </c>
      <c r="AY387" s="39">
        <v>13682.6248229705</v>
      </c>
      <c r="AZ387" s="39">
        <v>4190.8253851507698</v>
      </c>
      <c r="BA387" s="39">
        <v>4018.08939815652</v>
      </c>
      <c r="BB387" s="39">
        <v>4480.9666567962904</v>
      </c>
    </row>
    <row r="388" spans="1:54">
      <c r="A388" s="38">
        <v>42521</v>
      </c>
      <c r="B388" s="39">
        <v>2114.1588436831898</v>
      </c>
      <c r="C388" s="39">
        <v>823.55792484881204</v>
      </c>
      <c r="D388" s="39">
        <v>1891.7095099508299</v>
      </c>
      <c r="E388" s="39">
        <v>764.42528413695902</v>
      </c>
      <c r="F388" s="39">
        <v>207.69166896204399</v>
      </c>
      <c r="G388" s="39">
        <v>54.479407197020699</v>
      </c>
      <c r="H388" s="39">
        <v>205374.57791975499</v>
      </c>
      <c r="I388" s="39">
        <v>25070.789479083</v>
      </c>
      <c r="J388" s="39">
        <v>195866.238190184</v>
      </c>
      <c r="K388" s="39">
        <v>23533.4297420453</v>
      </c>
      <c r="L388" s="39">
        <v>9335.5070683489503</v>
      </c>
      <c r="M388" s="39">
        <v>1513.25329754633</v>
      </c>
      <c r="N388" s="39">
        <v>207366.73083688499</v>
      </c>
      <c r="O388" s="39">
        <v>25895.063558732101</v>
      </c>
      <c r="P388" s="39">
        <v>26428.4787365261</v>
      </c>
      <c r="Q388" s="39">
        <v>32452.921142590701</v>
      </c>
      <c r="R388" s="39">
        <v>51693.960543324298</v>
      </c>
      <c r="S388" s="39">
        <v>204024.00507854301</v>
      </c>
      <c r="T388" s="39">
        <v>24306.0569281178</v>
      </c>
      <c r="U388" s="39">
        <v>49067.478293150802</v>
      </c>
      <c r="V388" s="39">
        <v>7063.6043806318903</v>
      </c>
      <c r="W388" s="39">
        <v>145676.99483324701</v>
      </c>
      <c r="X388" s="39">
        <v>15948.92396676</v>
      </c>
      <c r="Y388" s="39">
        <v>9564.1369548829007</v>
      </c>
      <c r="Z388" s="39">
        <v>1275.4973718558699</v>
      </c>
      <c r="AA388" s="39">
        <v>164089.47748378001</v>
      </c>
      <c r="AB388" s="39">
        <v>16512.905489588698</v>
      </c>
      <c r="AC388" s="39">
        <v>40505.454331178204</v>
      </c>
      <c r="AD388" s="39">
        <v>7728.1977082983904</v>
      </c>
      <c r="AE388" s="39">
        <v>2053.88502210456</v>
      </c>
      <c r="AF388" s="39">
        <v>765.50852774990301</v>
      </c>
      <c r="AG388" s="39">
        <v>191775.014291559</v>
      </c>
      <c r="AH388" s="39">
        <v>21019.391453386699</v>
      </c>
      <c r="AI388" s="39">
        <v>183278.98175219799</v>
      </c>
      <c r="AJ388" s="39">
        <v>19672.291632699402</v>
      </c>
      <c r="AK388" s="39">
        <v>8438.1909027773199</v>
      </c>
      <c r="AL388" s="39">
        <v>1263.94064314928</v>
      </c>
      <c r="AM388" s="39">
        <v>193765.33713557999</v>
      </c>
      <c r="AN388" s="39">
        <v>21772.158874312801</v>
      </c>
      <c r="AO388" s="39">
        <v>22330.6962739316</v>
      </c>
      <c r="AP388" s="39">
        <v>47184.373539138898</v>
      </c>
      <c r="AQ388" s="39">
        <v>71.379265107420196</v>
      </c>
      <c r="AR388" s="39">
        <v>57.210203095305502</v>
      </c>
      <c r="AS388" s="39">
        <v>13510.2208741631</v>
      </c>
      <c r="AT388" s="39">
        <v>4093.2036198769501</v>
      </c>
      <c r="AU388" s="39">
        <v>12621.3704157756</v>
      </c>
      <c r="AV388" s="39">
        <v>3828.8703444101302</v>
      </c>
      <c r="AW388" s="39">
        <v>834.34604270386706</v>
      </c>
      <c r="AX388" s="39">
        <v>253.979826447563</v>
      </c>
      <c r="AY388" s="39">
        <v>13579.110206228999</v>
      </c>
      <c r="AZ388" s="39">
        <v>4152.2129644202296</v>
      </c>
      <c r="BA388" s="39">
        <v>4144.8631681004899</v>
      </c>
      <c r="BB388" s="39">
        <v>4519.6052292411296</v>
      </c>
    </row>
    <row r="389" spans="1:54">
      <c r="A389" s="38">
        <v>42551</v>
      </c>
      <c r="B389" s="39">
        <v>2101.0045456487201</v>
      </c>
      <c r="C389" s="39">
        <v>845.49154750246498</v>
      </c>
      <c r="D389" s="39">
        <v>1885.7656492695701</v>
      </c>
      <c r="E389" s="39">
        <v>782.37256492305198</v>
      </c>
      <c r="F389" s="39">
        <v>209.38878027762101</v>
      </c>
      <c r="G389" s="39">
        <v>54.535535595088703</v>
      </c>
      <c r="H389" s="39">
        <v>205594.15570471299</v>
      </c>
      <c r="I389" s="39">
        <v>24993.9471061687</v>
      </c>
      <c r="J389" s="39">
        <v>196891.648372653</v>
      </c>
      <c r="K389" s="39">
        <v>23497.9940576306</v>
      </c>
      <c r="L389" s="39">
        <v>9473.4565988703907</v>
      </c>
      <c r="M389" s="39">
        <v>1559.2278304644301</v>
      </c>
      <c r="N389" s="39">
        <v>207671.55096672301</v>
      </c>
      <c r="O389" s="39">
        <v>25824.163095109499</v>
      </c>
      <c r="P389" s="39">
        <v>26416.141568017199</v>
      </c>
      <c r="Q389" s="39">
        <v>32333.551448885199</v>
      </c>
      <c r="R389" s="39">
        <v>51777.164614714398</v>
      </c>
      <c r="S389" s="39">
        <v>206208.76254248299</v>
      </c>
      <c r="T389" s="39">
        <v>24349.4139838966</v>
      </c>
      <c r="U389" s="39">
        <v>49475.969222473803</v>
      </c>
      <c r="V389" s="39">
        <v>7100.3400311810301</v>
      </c>
      <c r="W389" s="39">
        <v>146526.44273575599</v>
      </c>
      <c r="X389" s="39">
        <v>15949.5591594456</v>
      </c>
      <c r="Y389" s="39">
        <v>9605.9909722223601</v>
      </c>
      <c r="Z389" s="39">
        <v>1294.64069775756</v>
      </c>
      <c r="AA389" s="39">
        <v>166273.281377815</v>
      </c>
      <c r="AB389" s="39">
        <v>16708.144308690102</v>
      </c>
      <c r="AC389" s="39">
        <v>40617.569867545797</v>
      </c>
      <c r="AD389" s="39">
        <v>7689.0561759392604</v>
      </c>
      <c r="AE389" s="39">
        <v>2013.9994274871301</v>
      </c>
      <c r="AF389" s="39">
        <v>773.53373830108399</v>
      </c>
      <c r="AG389" s="39">
        <v>191799.83806185899</v>
      </c>
      <c r="AH389" s="39">
        <v>20914.484414397801</v>
      </c>
      <c r="AI389" s="39">
        <v>183611.17463607699</v>
      </c>
      <c r="AJ389" s="39">
        <v>19677.1583357979</v>
      </c>
      <c r="AK389" s="39">
        <v>8604.8877591988894</v>
      </c>
      <c r="AL389" s="39">
        <v>1310.99294726417</v>
      </c>
      <c r="AM389" s="39">
        <v>193816.67537028299</v>
      </c>
      <c r="AN389" s="39">
        <v>21683.212198038698</v>
      </c>
      <c r="AO389" s="39">
        <v>22270.269689725301</v>
      </c>
      <c r="AP389" s="39">
        <v>47237.674268198098</v>
      </c>
      <c r="AQ389" s="39">
        <v>71.506547543140897</v>
      </c>
      <c r="AR389" s="39">
        <v>69.795388471067298</v>
      </c>
      <c r="AS389" s="39">
        <v>13624.1267907898</v>
      </c>
      <c r="AT389" s="39">
        <v>4089.5478346168902</v>
      </c>
      <c r="AU389" s="39">
        <v>12779.354157005</v>
      </c>
      <c r="AV389" s="39">
        <v>3847.8332552686802</v>
      </c>
      <c r="AW389" s="39">
        <v>847.38720357604996</v>
      </c>
      <c r="AX389" s="39">
        <v>251.82065613936399</v>
      </c>
      <c r="AY389" s="39">
        <v>13695.851900997901</v>
      </c>
      <c r="AZ389" s="39">
        <v>4159.8931665658101</v>
      </c>
      <c r="BA389" s="39">
        <v>4156.1781494781999</v>
      </c>
      <c r="BB389" s="39">
        <v>4546.1885311039596</v>
      </c>
    </row>
    <row r="390" spans="1:54">
      <c r="A390" s="38">
        <v>42582</v>
      </c>
      <c r="B390" s="39">
        <v>2084.2021184615</v>
      </c>
      <c r="C390" s="39">
        <v>859.68855823848799</v>
      </c>
      <c r="D390" s="39">
        <v>1878.8167331422701</v>
      </c>
      <c r="E390" s="39">
        <v>809.53983254975003</v>
      </c>
      <c r="F390" s="39">
        <v>209.23136072436199</v>
      </c>
      <c r="G390" s="39">
        <v>52.751234124437701</v>
      </c>
      <c r="H390" s="39">
        <v>205900.47218116099</v>
      </c>
      <c r="I390" s="39">
        <v>24918.429419120701</v>
      </c>
      <c r="J390" s="39">
        <v>196887.797470252</v>
      </c>
      <c r="K390" s="39">
        <v>23366.940774631701</v>
      </c>
      <c r="L390" s="39">
        <v>9590.6189100843803</v>
      </c>
      <c r="M390" s="39">
        <v>1577.2295371109501</v>
      </c>
      <c r="N390" s="39">
        <v>207996.774741456</v>
      </c>
      <c r="O390" s="39">
        <v>25782.728540238099</v>
      </c>
      <c r="P390" s="39">
        <v>26543.534274414</v>
      </c>
      <c r="Q390" s="39">
        <v>32541.6222775229</v>
      </c>
      <c r="R390" s="39">
        <v>51726.914644900702</v>
      </c>
      <c r="S390" s="39">
        <v>211831.759534785</v>
      </c>
      <c r="T390" s="39">
        <v>24646.9333981245</v>
      </c>
      <c r="U390" s="39">
        <v>51058.081189496501</v>
      </c>
      <c r="V390" s="39">
        <v>7202.9893872763196</v>
      </c>
      <c r="W390" s="39">
        <v>151443.95171088001</v>
      </c>
      <c r="X390" s="39">
        <v>16140.602936289</v>
      </c>
      <c r="Y390" s="39">
        <v>9831.6201508208305</v>
      </c>
      <c r="Z390" s="39">
        <v>1309.5891395008</v>
      </c>
      <c r="AA390" s="39">
        <v>171890.84187855001</v>
      </c>
      <c r="AB390" s="39">
        <v>16885.570559467498</v>
      </c>
      <c r="AC390" s="39">
        <v>41529.215127246098</v>
      </c>
      <c r="AD390" s="39">
        <v>7781.4076018488004</v>
      </c>
      <c r="AE390" s="39">
        <v>2016.8790599036599</v>
      </c>
      <c r="AF390" s="39">
        <v>766.70090847566496</v>
      </c>
      <c r="AG390" s="39">
        <v>192361.16979519001</v>
      </c>
      <c r="AH390" s="39">
        <v>20786.559762618799</v>
      </c>
      <c r="AI390" s="39">
        <v>183782.08839484799</v>
      </c>
      <c r="AJ390" s="39">
        <v>19488.934951719399</v>
      </c>
      <c r="AK390" s="39">
        <v>8654.0335839893705</v>
      </c>
      <c r="AL390" s="39">
        <v>1322.3471518469601</v>
      </c>
      <c r="AM390" s="39">
        <v>194363.84602752401</v>
      </c>
      <c r="AN390" s="39">
        <v>21577.625418375999</v>
      </c>
      <c r="AO390" s="39">
        <v>22372.9783440139</v>
      </c>
      <c r="AP390" s="39">
        <v>47119.153190124904</v>
      </c>
      <c r="AQ390" s="39">
        <v>71.5473078596129</v>
      </c>
      <c r="AR390" s="39">
        <v>91.444055465884304</v>
      </c>
      <c r="AS390" s="39">
        <v>13597.343534104</v>
      </c>
      <c r="AT390" s="39">
        <v>4108.06869721556</v>
      </c>
      <c r="AU390" s="39">
        <v>12783.170684754899</v>
      </c>
      <c r="AV390" s="39">
        <v>3866.3557087078898</v>
      </c>
      <c r="AW390" s="39">
        <v>854.60989199620201</v>
      </c>
      <c r="AX390" s="39">
        <v>255.38812724097701</v>
      </c>
      <c r="AY390" s="39">
        <v>13669.6731088908</v>
      </c>
      <c r="AZ390" s="39">
        <v>4188.2845491002099</v>
      </c>
      <c r="BA390" s="39">
        <v>4166.0060414203499</v>
      </c>
      <c r="BB390" s="39">
        <v>4569.7768887951397</v>
      </c>
    </row>
    <row r="391" spans="1:54">
      <c r="A391" s="38">
        <v>42613</v>
      </c>
      <c r="B391" s="39">
        <v>2070.4718976153899</v>
      </c>
      <c r="C391" s="39">
        <v>782.72662862814104</v>
      </c>
      <c r="D391" s="39">
        <v>1866.25335110639</v>
      </c>
      <c r="E391" s="39">
        <v>730.05807000807602</v>
      </c>
      <c r="F391" s="39">
        <v>210.337773829985</v>
      </c>
      <c r="G391" s="39">
        <v>52.440573210620499</v>
      </c>
      <c r="H391" s="39">
        <v>209635.32903271401</v>
      </c>
      <c r="I391" s="39">
        <v>25186.243833800901</v>
      </c>
      <c r="J391" s="39">
        <v>199151.77737980001</v>
      </c>
      <c r="K391" s="39">
        <v>23577.555156163799</v>
      </c>
      <c r="L391" s="39">
        <v>9706.1231285689591</v>
      </c>
      <c r="M391" s="39">
        <v>1554.84539477148</v>
      </c>
      <c r="N391" s="39">
        <v>211796.99077994999</v>
      </c>
      <c r="O391" s="39">
        <v>25980.127996968102</v>
      </c>
      <c r="P391" s="39">
        <v>26519.504011116001</v>
      </c>
      <c r="Q391" s="39">
        <v>32643.789541151498</v>
      </c>
      <c r="R391" s="39">
        <v>51802.838143027897</v>
      </c>
      <c r="S391" s="39">
        <v>208539.86763479101</v>
      </c>
      <c r="T391" s="39">
        <v>24496.092945193999</v>
      </c>
      <c r="U391" s="39">
        <v>47970.158170405302</v>
      </c>
      <c r="V391" s="39">
        <v>6879.26852397926</v>
      </c>
      <c r="W391" s="39">
        <v>150076.25087129799</v>
      </c>
      <c r="X391" s="39">
        <v>16248.215764030299</v>
      </c>
      <c r="Y391" s="39">
        <v>9804.6274146354208</v>
      </c>
      <c r="Z391" s="39">
        <v>1285.10232220686</v>
      </c>
      <c r="AA391" s="39">
        <v>167837.440606666</v>
      </c>
      <c r="AB391" s="39">
        <v>16634.236629014002</v>
      </c>
      <c r="AC391" s="39">
        <v>41256.258539401599</v>
      </c>
      <c r="AD391" s="39">
        <v>7815.3883480423101</v>
      </c>
      <c r="AE391" s="39">
        <v>2007.7342485172901</v>
      </c>
      <c r="AF391" s="39">
        <v>729.06764128120403</v>
      </c>
      <c r="AG391" s="39">
        <v>195509.21134268801</v>
      </c>
      <c r="AH391" s="39">
        <v>21019.894487392201</v>
      </c>
      <c r="AI391" s="39">
        <v>186852.33456890201</v>
      </c>
      <c r="AJ391" s="39">
        <v>19695.602719716699</v>
      </c>
      <c r="AK391" s="39">
        <v>8794.3334864762492</v>
      </c>
      <c r="AL391" s="39">
        <v>1301.9448116284</v>
      </c>
      <c r="AM391" s="39">
        <v>197520.36448653799</v>
      </c>
      <c r="AN391" s="39">
        <v>21753.066946933799</v>
      </c>
      <c r="AO391" s="39">
        <v>22358.818467073201</v>
      </c>
      <c r="AP391" s="39">
        <v>47229.561847833698</v>
      </c>
      <c r="AQ391" s="39">
        <v>70.569565389372102</v>
      </c>
      <c r="AR391" s="39">
        <v>57.480359557626699</v>
      </c>
      <c r="AS391" s="39">
        <v>13750.909568745699</v>
      </c>
      <c r="AT391" s="39">
        <v>4140.8288552405402</v>
      </c>
      <c r="AU391" s="39">
        <v>12859.307581668099</v>
      </c>
      <c r="AV391" s="39">
        <v>3861.5485452604098</v>
      </c>
      <c r="AW391" s="39">
        <v>871.15621160645605</v>
      </c>
      <c r="AX391" s="39">
        <v>253.33931458467799</v>
      </c>
      <c r="AY391" s="39">
        <v>13821.001746620201</v>
      </c>
      <c r="AZ391" s="39">
        <v>4199.3490631068898</v>
      </c>
      <c r="BA391" s="39">
        <v>4127.2181460783204</v>
      </c>
      <c r="BB391" s="39">
        <v>4594.3362475362401</v>
      </c>
    </row>
    <row r="392" spans="1:54">
      <c r="A392" s="38">
        <v>42643</v>
      </c>
      <c r="B392" s="39">
        <v>2051.33558050495</v>
      </c>
      <c r="C392" s="39">
        <v>770.77753319010901</v>
      </c>
      <c r="D392" s="39">
        <v>1845.56200955088</v>
      </c>
      <c r="E392" s="39">
        <v>722.90625698568795</v>
      </c>
      <c r="F392" s="39">
        <v>211.76290618780001</v>
      </c>
      <c r="G392" s="39">
        <v>52.711345106088103</v>
      </c>
      <c r="H392" s="39">
        <v>210166.769831629</v>
      </c>
      <c r="I392" s="39">
        <v>25376.036459530202</v>
      </c>
      <c r="J392" s="39">
        <v>200890.40247212199</v>
      </c>
      <c r="K392" s="39">
        <v>23817.627936925699</v>
      </c>
      <c r="L392" s="39">
        <v>9807.3796256769092</v>
      </c>
      <c r="M392" s="39">
        <v>1583.1461259709899</v>
      </c>
      <c r="N392" s="39">
        <v>212208.32183639301</v>
      </c>
      <c r="O392" s="39">
        <v>26153.979289801198</v>
      </c>
      <c r="P392" s="39">
        <v>26386.505102182098</v>
      </c>
      <c r="Q392" s="39">
        <v>32499.459293522901</v>
      </c>
      <c r="R392" s="39">
        <v>51889.981201708499</v>
      </c>
      <c r="S392" s="39">
        <v>211140.48961355301</v>
      </c>
      <c r="T392" s="39">
        <v>24701.3995966068</v>
      </c>
      <c r="U392" s="39">
        <v>49025.929485011598</v>
      </c>
      <c r="V392" s="39">
        <v>7019.52064928042</v>
      </c>
      <c r="W392" s="39">
        <v>153247.35646834201</v>
      </c>
      <c r="X392" s="39">
        <v>16343.8558239383</v>
      </c>
      <c r="Y392" s="39">
        <v>10153.6455803352</v>
      </c>
      <c r="Z392" s="39">
        <v>1309.13006932751</v>
      </c>
      <c r="AA392" s="39">
        <v>169955.64225835999</v>
      </c>
      <c r="AB392" s="39">
        <v>16761.474077825202</v>
      </c>
      <c r="AC392" s="39">
        <v>41772.378337328701</v>
      </c>
      <c r="AD392" s="39">
        <v>7994.7689494585202</v>
      </c>
      <c r="AE392" s="39">
        <v>1978.9487608652601</v>
      </c>
      <c r="AF392" s="39">
        <v>717.81268544905504</v>
      </c>
      <c r="AG392" s="39">
        <v>196633.44730239801</v>
      </c>
      <c r="AH392" s="39">
        <v>21241.156123848799</v>
      </c>
      <c r="AI392" s="39">
        <v>187776.10493848499</v>
      </c>
      <c r="AJ392" s="39">
        <v>19942.3025276156</v>
      </c>
      <c r="AK392" s="39">
        <v>8934.5445064151208</v>
      </c>
      <c r="AL392" s="39">
        <v>1331.4433370988199</v>
      </c>
      <c r="AM392" s="39">
        <v>198601.674108957</v>
      </c>
      <c r="AN392" s="39">
        <v>21956.118775438601</v>
      </c>
      <c r="AO392" s="39">
        <v>22310.528218231299</v>
      </c>
      <c r="AP392" s="39">
        <v>47307.509835875397</v>
      </c>
      <c r="AQ392" s="39">
        <v>71.459448760398999</v>
      </c>
      <c r="AR392" s="39">
        <v>57.269251944707001</v>
      </c>
      <c r="AS392" s="39">
        <v>13773.6582027078</v>
      </c>
      <c r="AT392" s="39">
        <v>4143.1187698252197</v>
      </c>
      <c r="AU392" s="39">
        <v>12880.603412107899</v>
      </c>
      <c r="AV392" s="39">
        <v>3908.0932759751299</v>
      </c>
      <c r="AW392" s="39">
        <v>882.65891239651705</v>
      </c>
      <c r="AX392" s="39">
        <v>255.75716264772399</v>
      </c>
      <c r="AY392" s="39">
        <v>13845.195589073001</v>
      </c>
      <c r="AZ392" s="39">
        <v>4202.1057871414596</v>
      </c>
      <c r="BA392" s="39">
        <v>4123.9262793283197</v>
      </c>
      <c r="BB392" s="39">
        <v>4631.4191246024002</v>
      </c>
    </row>
    <row r="393" spans="1:54">
      <c r="A393" s="38">
        <v>42674</v>
      </c>
      <c r="B393" s="39">
        <v>2078.5222187201002</v>
      </c>
      <c r="C393" s="39">
        <v>798.26825778981197</v>
      </c>
      <c r="D393" s="39">
        <v>1860.5532316519</v>
      </c>
      <c r="E393" s="39">
        <v>744.81735721782002</v>
      </c>
      <c r="F393" s="39">
        <v>208.673630362214</v>
      </c>
      <c r="G393" s="39">
        <v>51.310870440203999</v>
      </c>
      <c r="H393" s="39">
        <v>213483.35234492799</v>
      </c>
      <c r="I393" s="39">
        <v>25710.923969818599</v>
      </c>
      <c r="J393" s="39">
        <v>203061.14318293199</v>
      </c>
      <c r="K393" s="39">
        <v>24063.2606205222</v>
      </c>
      <c r="L393" s="39">
        <v>9943.5832875020205</v>
      </c>
      <c r="M393" s="39">
        <v>1576.31626197388</v>
      </c>
      <c r="N393" s="39">
        <v>215518.93498463201</v>
      </c>
      <c r="O393" s="39">
        <v>26501.549915664302</v>
      </c>
      <c r="P393" s="39">
        <v>26789.545144131102</v>
      </c>
      <c r="Q393" s="39">
        <v>32571.8079865375</v>
      </c>
      <c r="R393" s="39">
        <v>51995.044747347703</v>
      </c>
      <c r="S393" s="39">
        <v>213043.900176211</v>
      </c>
      <c r="T393" s="39">
        <v>24919.439249501502</v>
      </c>
      <c r="U393" s="39">
        <v>49381.813982162501</v>
      </c>
      <c r="V393" s="39">
        <v>7063.4070953380997</v>
      </c>
      <c r="W393" s="39">
        <v>153993.51009009001</v>
      </c>
      <c r="X393" s="39">
        <v>16609.731545929</v>
      </c>
      <c r="Y393" s="39">
        <v>10345.931908827701</v>
      </c>
      <c r="Z393" s="39">
        <v>1314.2352354203399</v>
      </c>
      <c r="AA393" s="39">
        <v>170699.91876652799</v>
      </c>
      <c r="AB393" s="39">
        <v>16846.133931687</v>
      </c>
      <c r="AC393" s="39">
        <v>42274.645624901597</v>
      </c>
      <c r="AD393" s="39">
        <v>8075.1358269273496</v>
      </c>
      <c r="AE393" s="39">
        <v>2003.19333804496</v>
      </c>
      <c r="AF393" s="39">
        <v>739.61148672892602</v>
      </c>
      <c r="AG393" s="39">
        <v>199556.57968183199</v>
      </c>
      <c r="AH393" s="39">
        <v>21546.187026389001</v>
      </c>
      <c r="AI393" s="39">
        <v>190469.01375155101</v>
      </c>
      <c r="AJ393" s="39">
        <v>20168.691952360099</v>
      </c>
      <c r="AK393" s="39">
        <v>9009.8985672110302</v>
      </c>
      <c r="AL393" s="39">
        <v>1323.95472567654</v>
      </c>
      <c r="AM393" s="39">
        <v>201517.296158532</v>
      </c>
      <c r="AN393" s="39">
        <v>22293.404368558498</v>
      </c>
      <c r="AO393" s="39">
        <v>22602.1575680278</v>
      </c>
      <c r="AP393" s="39">
        <v>47375.807729746302</v>
      </c>
      <c r="AQ393" s="39">
        <v>70.705003279769201</v>
      </c>
      <c r="AR393" s="39">
        <v>58.468754369631597</v>
      </c>
      <c r="AS393" s="39">
        <v>13995.5372614321</v>
      </c>
      <c r="AT393" s="39">
        <v>4193.2137440476499</v>
      </c>
      <c r="AU393" s="39">
        <v>13039.340953839201</v>
      </c>
      <c r="AV393" s="39">
        <v>3933.6356672339598</v>
      </c>
      <c r="AW393" s="39">
        <v>881.76159532518</v>
      </c>
      <c r="AX393" s="39">
        <v>250.624932101399</v>
      </c>
      <c r="AY393" s="39">
        <v>14065.8484422114</v>
      </c>
      <c r="AZ393" s="39">
        <v>4252.7755942167896</v>
      </c>
      <c r="BA393" s="39">
        <v>4194.6200666111599</v>
      </c>
      <c r="BB393" s="39">
        <v>4641.3423121763099</v>
      </c>
    </row>
    <row r="394" spans="1:54">
      <c r="A394" s="38">
        <v>42704</v>
      </c>
      <c r="B394" s="39">
        <v>2053.0628231288101</v>
      </c>
      <c r="C394" s="39">
        <v>789.183987341989</v>
      </c>
      <c r="D394" s="39">
        <v>1837.42786918709</v>
      </c>
      <c r="E394" s="39">
        <v>737.51820214206805</v>
      </c>
      <c r="F394" s="39">
        <v>218.11409269882</v>
      </c>
      <c r="G394" s="39">
        <v>54.850922798355803</v>
      </c>
      <c r="H394" s="39">
        <v>214429.60909950899</v>
      </c>
      <c r="I394" s="39">
        <v>25799.092712205002</v>
      </c>
      <c r="J394" s="39">
        <v>204477.76459287299</v>
      </c>
      <c r="K394" s="39">
        <v>24240.3262467528</v>
      </c>
      <c r="L394" s="39">
        <v>10077.2754975319</v>
      </c>
      <c r="M394" s="39">
        <v>1577.21838878577</v>
      </c>
      <c r="N394" s="39">
        <v>216564.42621820999</v>
      </c>
      <c r="O394" s="39">
        <v>26600.230093769402</v>
      </c>
      <c r="P394" s="39">
        <v>27100.0456270756</v>
      </c>
      <c r="Q394" s="39">
        <v>32583.308986525899</v>
      </c>
      <c r="R394" s="39">
        <v>52170.300185279601</v>
      </c>
      <c r="S394" s="39">
        <v>214173.519848531</v>
      </c>
      <c r="T394" s="39">
        <v>24999.088371863301</v>
      </c>
      <c r="U394" s="39">
        <v>48572.074179419898</v>
      </c>
      <c r="V394" s="39">
        <v>7068.4470068668097</v>
      </c>
      <c r="W394" s="39">
        <v>155365.42040472801</v>
      </c>
      <c r="X394" s="39">
        <v>16604.4046608114</v>
      </c>
      <c r="Y394" s="39">
        <v>10441.318587727301</v>
      </c>
      <c r="Z394" s="39">
        <v>1315.3086396565</v>
      </c>
      <c r="AA394" s="39">
        <v>171232.29446498901</v>
      </c>
      <c r="AB394" s="39">
        <v>16858.3981972521</v>
      </c>
      <c r="AC394" s="39">
        <v>42269.2916201431</v>
      </c>
      <c r="AD394" s="39">
        <v>8188.8827242657699</v>
      </c>
      <c r="AE394" s="39">
        <v>1983.94397158122</v>
      </c>
      <c r="AF394" s="39">
        <v>733.08036621172096</v>
      </c>
      <c r="AG394" s="39">
        <v>200825.36630747301</v>
      </c>
      <c r="AH394" s="39">
        <v>21579.3509978291</v>
      </c>
      <c r="AI394" s="39">
        <v>191578.806583267</v>
      </c>
      <c r="AJ394" s="39">
        <v>20284.173807528499</v>
      </c>
      <c r="AK394" s="39">
        <v>9257.4298127894708</v>
      </c>
      <c r="AL394" s="39">
        <v>1329.25813711552</v>
      </c>
      <c r="AM394" s="39">
        <v>202878.18352638799</v>
      </c>
      <c r="AN394" s="39">
        <v>22317.582072948699</v>
      </c>
      <c r="AO394" s="39">
        <v>22817.740063142901</v>
      </c>
      <c r="AP394" s="39">
        <v>47631.879435216601</v>
      </c>
      <c r="AQ394" s="39">
        <v>69.450431986545397</v>
      </c>
      <c r="AR394" s="39">
        <v>56.74976777362</v>
      </c>
      <c r="AS394" s="39">
        <v>13846.3984850906</v>
      </c>
      <c r="AT394" s="39">
        <v>4237.1806234302503</v>
      </c>
      <c r="AU394" s="39">
        <v>12971.639564531</v>
      </c>
      <c r="AV394" s="39">
        <v>3978.8765673540502</v>
      </c>
      <c r="AW394" s="39">
        <v>879.56053089080797</v>
      </c>
      <c r="AX394" s="39">
        <v>246.673374612239</v>
      </c>
      <c r="AY394" s="39">
        <v>13916.154995941501</v>
      </c>
      <c r="AZ394" s="39">
        <v>4293.6689216744098</v>
      </c>
      <c r="BA394" s="39">
        <v>4269.8931070375202</v>
      </c>
      <c r="BB394" s="39">
        <v>4563.2292783488601</v>
      </c>
    </row>
    <row r="395" spans="1:54">
      <c r="A395" s="38">
        <v>42735</v>
      </c>
      <c r="B395" s="39">
        <v>2059.0873249046799</v>
      </c>
      <c r="C395" s="39">
        <v>774.78313746118397</v>
      </c>
      <c r="D395" s="39">
        <v>1844.2149201914001</v>
      </c>
      <c r="E395" s="39">
        <v>727.08148044853795</v>
      </c>
      <c r="F395" s="39">
        <v>220.124654500444</v>
      </c>
      <c r="G395" s="39">
        <v>55.130961646733503</v>
      </c>
      <c r="H395" s="39">
        <v>215536.636976112</v>
      </c>
      <c r="I395" s="39">
        <v>25850.0944753816</v>
      </c>
      <c r="J395" s="39">
        <v>206104.16688839701</v>
      </c>
      <c r="K395" s="39">
        <v>24250.561800241499</v>
      </c>
      <c r="L395" s="39">
        <v>9968.1931395089705</v>
      </c>
      <c r="M395" s="39">
        <v>1594.6330700413</v>
      </c>
      <c r="N395" s="39">
        <v>217609.20111003501</v>
      </c>
      <c r="O395" s="39">
        <v>26621.352999891002</v>
      </c>
      <c r="P395" s="39">
        <v>27021.826784340101</v>
      </c>
      <c r="Q395" s="39">
        <v>32442.877920164501</v>
      </c>
      <c r="R395" s="39">
        <v>52082.912093823601</v>
      </c>
      <c r="S395" s="39">
        <v>215153.253574014</v>
      </c>
      <c r="T395" s="39">
        <v>25051.4658730351</v>
      </c>
      <c r="U395" s="39">
        <v>49128.682196772301</v>
      </c>
      <c r="V395" s="39">
        <v>7116.3009791617696</v>
      </c>
      <c r="W395" s="39">
        <v>156510.73141105301</v>
      </c>
      <c r="X395" s="39">
        <v>16667.003998348599</v>
      </c>
      <c r="Y395" s="39">
        <v>10673.4908652754</v>
      </c>
      <c r="Z395" s="39">
        <v>1345.24048282884</v>
      </c>
      <c r="AA395" s="39">
        <v>172597.10405435701</v>
      </c>
      <c r="AB395" s="39">
        <v>16888.1494654335</v>
      </c>
      <c r="AC395" s="39">
        <v>41741.949303038302</v>
      </c>
      <c r="AD395" s="39">
        <v>8023.3170000877299</v>
      </c>
      <c r="AE395" s="39">
        <v>1986.32957795328</v>
      </c>
      <c r="AF395" s="39">
        <v>717.21444853791695</v>
      </c>
      <c r="AG395" s="39">
        <v>201827.765549993</v>
      </c>
      <c r="AH395" s="39">
        <v>21585.996170958399</v>
      </c>
      <c r="AI395" s="39">
        <v>192693.90784045999</v>
      </c>
      <c r="AJ395" s="39">
        <v>20272.057340826399</v>
      </c>
      <c r="AK395" s="39">
        <v>9180.9538097178392</v>
      </c>
      <c r="AL395" s="39">
        <v>1347.4187663237101</v>
      </c>
      <c r="AM395" s="39">
        <v>203810.33083997699</v>
      </c>
      <c r="AN395" s="39">
        <v>22311.181520598398</v>
      </c>
      <c r="AO395" s="39">
        <v>22755.675315271899</v>
      </c>
      <c r="AP395" s="39">
        <v>47399.940440120103</v>
      </c>
      <c r="AQ395" s="39">
        <v>68.480340151746404</v>
      </c>
      <c r="AR395" s="39">
        <v>56.633650773900698</v>
      </c>
      <c r="AS395" s="39">
        <v>14031.142498728501</v>
      </c>
      <c r="AT395" s="39">
        <v>4245.87337929978</v>
      </c>
      <c r="AU395" s="39">
        <v>13162.6022301663</v>
      </c>
      <c r="AV395" s="39">
        <v>4012.84891187536</v>
      </c>
      <c r="AW395" s="39">
        <v>887.95237809554703</v>
      </c>
      <c r="AX395" s="39">
        <v>248.84055193804801</v>
      </c>
      <c r="AY395" s="39">
        <v>14100.443599713301</v>
      </c>
      <c r="AZ395" s="39">
        <v>4304.5668216538397</v>
      </c>
      <c r="BA395" s="39">
        <v>4231.3333604989703</v>
      </c>
      <c r="BB395" s="39">
        <v>4639.0046944338101</v>
      </c>
    </row>
    <row r="396" spans="1:54">
      <c r="A396" s="38">
        <v>42766</v>
      </c>
      <c r="B396" s="39">
        <v>2027.2716020812099</v>
      </c>
      <c r="C396" s="39">
        <v>776.142254707745</v>
      </c>
      <c r="D396" s="39">
        <v>1834.0917109468701</v>
      </c>
      <c r="E396" s="39">
        <v>726.59144257588798</v>
      </c>
      <c r="F396" s="39">
        <v>213.95649934713401</v>
      </c>
      <c r="G396" s="39">
        <v>55.344224871386402</v>
      </c>
      <c r="H396" s="39">
        <v>218213.987203172</v>
      </c>
      <c r="I396" s="39">
        <v>26198.4766389904</v>
      </c>
      <c r="J396" s="39">
        <v>207387.04940940801</v>
      </c>
      <c r="K396" s="39">
        <v>24503.070807241598</v>
      </c>
      <c r="L396" s="39">
        <v>10087.329703904599</v>
      </c>
      <c r="M396" s="39">
        <v>1586.3521330988101</v>
      </c>
      <c r="N396" s="39">
        <v>220265.40395928</v>
      </c>
      <c r="O396" s="39">
        <v>26994.9249102752</v>
      </c>
      <c r="P396" s="39">
        <v>27291.776382895201</v>
      </c>
      <c r="Q396" s="39">
        <v>32566.157074152801</v>
      </c>
      <c r="R396" s="39">
        <v>52110.351270118801</v>
      </c>
      <c r="S396" s="39">
        <v>216623.14291930501</v>
      </c>
      <c r="T396" s="39">
        <v>25169.4208365181</v>
      </c>
      <c r="U396" s="39">
        <v>49003.558564025203</v>
      </c>
      <c r="V396" s="39">
        <v>7127.9932213064003</v>
      </c>
      <c r="W396" s="39">
        <v>156538.93468218701</v>
      </c>
      <c r="X396" s="39">
        <v>16705.901691330298</v>
      </c>
      <c r="Y396" s="39">
        <v>11015.752779295801</v>
      </c>
      <c r="Z396" s="39">
        <v>1364.9031407566999</v>
      </c>
      <c r="AA396" s="39">
        <v>172712.55971037599</v>
      </c>
      <c r="AB396" s="39">
        <v>17012.666082176602</v>
      </c>
      <c r="AC396" s="39">
        <v>42841.4290808406</v>
      </c>
      <c r="AD396" s="39">
        <v>8183.3673357386297</v>
      </c>
      <c r="AE396" s="39">
        <v>1978.8522435278301</v>
      </c>
      <c r="AF396" s="39">
        <v>720.63551693847296</v>
      </c>
      <c r="AG396" s="39">
        <v>204188.71659686</v>
      </c>
      <c r="AH396" s="39">
        <v>21837.675983163201</v>
      </c>
      <c r="AI396" s="39">
        <v>194541.82324716801</v>
      </c>
      <c r="AJ396" s="39">
        <v>20416.205293039198</v>
      </c>
      <c r="AK396" s="39">
        <v>9208.2739735098294</v>
      </c>
      <c r="AL396" s="39">
        <v>1338.2299365971301</v>
      </c>
      <c r="AM396" s="39">
        <v>206160.887661919</v>
      </c>
      <c r="AN396" s="39">
        <v>22558.817367033302</v>
      </c>
      <c r="AO396" s="39">
        <v>23040.935771009499</v>
      </c>
      <c r="AP396" s="39">
        <v>47431.348160284702</v>
      </c>
      <c r="AQ396" s="39">
        <v>68.304473687805398</v>
      </c>
      <c r="AR396" s="39">
        <v>55.025591776263703</v>
      </c>
      <c r="AS396" s="39">
        <v>14198.199710762399</v>
      </c>
      <c r="AT396" s="39">
        <v>4301.7853676964696</v>
      </c>
      <c r="AU396" s="39">
        <v>13263.4926761923</v>
      </c>
      <c r="AV396" s="39">
        <v>4045.7801196106998</v>
      </c>
      <c r="AW396" s="39">
        <v>884.35758148510797</v>
      </c>
      <c r="AX396" s="39">
        <v>246.356636589554</v>
      </c>
      <c r="AY396" s="39">
        <v>14264.8526548354</v>
      </c>
      <c r="AZ396" s="39">
        <v>4358.3241474536298</v>
      </c>
      <c r="BA396" s="39">
        <v>4265.5243940227501</v>
      </c>
      <c r="BB396" s="39">
        <v>4686.1230603016002</v>
      </c>
    </row>
    <row r="397" spans="1:54">
      <c r="A397" s="38">
        <v>42794</v>
      </c>
      <c r="B397" s="39">
        <v>2064.3432673594202</v>
      </c>
      <c r="C397" s="39">
        <v>779.82290159506101</v>
      </c>
      <c r="D397" s="39">
        <v>1854.8299416602599</v>
      </c>
      <c r="E397" s="39">
        <v>729.24249601415704</v>
      </c>
      <c r="F397" s="39">
        <v>217.12334489359</v>
      </c>
      <c r="G397" s="39">
        <v>54.746666819727203</v>
      </c>
      <c r="H397" s="39">
        <v>219093.82484278301</v>
      </c>
      <c r="I397" s="39">
        <v>26054.549721941999</v>
      </c>
      <c r="J397" s="39">
        <v>208995.631434443</v>
      </c>
      <c r="K397" s="39">
        <v>24475.107888926799</v>
      </c>
      <c r="L397" s="39">
        <v>10265.648041074101</v>
      </c>
      <c r="M397" s="39">
        <v>1586.8534017407601</v>
      </c>
      <c r="N397" s="39">
        <v>221198.30041682601</v>
      </c>
      <c r="O397" s="39">
        <v>26833.783663511302</v>
      </c>
      <c r="P397" s="39">
        <v>27552.626521199702</v>
      </c>
      <c r="Q397" s="39">
        <v>32595.605984426998</v>
      </c>
      <c r="R397" s="39">
        <v>52085.623511710801</v>
      </c>
      <c r="S397" s="39">
        <v>219696.32249393</v>
      </c>
      <c r="T397" s="39">
        <v>25264.251705158698</v>
      </c>
      <c r="U397" s="39">
        <v>49694.974392451499</v>
      </c>
      <c r="V397" s="39">
        <v>7183.8514083709497</v>
      </c>
      <c r="W397" s="39">
        <v>158769.12877608</v>
      </c>
      <c r="X397" s="39">
        <v>16831.0184798708</v>
      </c>
      <c r="Y397" s="39">
        <v>11242.8314613491</v>
      </c>
      <c r="Z397" s="39">
        <v>1330.71653952114</v>
      </c>
      <c r="AA397" s="39">
        <v>175460.255050393</v>
      </c>
      <c r="AB397" s="39">
        <v>17027.4341551785</v>
      </c>
      <c r="AC397" s="39">
        <v>43844.0629060356</v>
      </c>
      <c r="AD397" s="39">
        <v>8369.7905351200898</v>
      </c>
      <c r="AE397" s="39">
        <v>1999.0723065398799</v>
      </c>
      <c r="AF397" s="39">
        <v>724.289953892781</v>
      </c>
      <c r="AG397" s="39">
        <v>204884.862639197</v>
      </c>
      <c r="AH397" s="39">
        <v>21703.279592908799</v>
      </c>
      <c r="AI397" s="39">
        <v>195461.33316722399</v>
      </c>
      <c r="AJ397" s="39">
        <v>20374.595638836199</v>
      </c>
      <c r="AK397" s="39">
        <v>9433.6427809092893</v>
      </c>
      <c r="AL397" s="39">
        <v>1338.74711486929</v>
      </c>
      <c r="AM397" s="39">
        <v>206907.853520615</v>
      </c>
      <c r="AN397" s="39">
        <v>22424.733323698802</v>
      </c>
      <c r="AO397" s="39">
        <v>23066.998064207</v>
      </c>
      <c r="AP397" s="39">
        <v>47361.457490206099</v>
      </c>
      <c r="AQ397" s="39">
        <v>68.038708815625995</v>
      </c>
      <c r="AR397" s="39">
        <v>55.329375160210503</v>
      </c>
      <c r="AS397" s="39">
        <v>14188.571977735501</v>
      </c>
      <c r="AT397" s="39">
        <v>4335.8352658641597</v>
      </c>
      <c r="AU397" s="39">
        <v>13252.235144578401</v>
      </c>
      <c r="AV397" s="39">
        <v>4084.2138593979998</v>
      </c>
      <c r="AW397" s="39">
        <v>926.53923037803099</v>
      </c>
      <c r="AX397" s="39">
        <v>249.62048187241601</v>
      </c>
      <c r="AY397" s="39">
        <v>14257.248988158</v>
      </c>
      <c r="AZ397" s="39">
        <v>4392.7003114097297</v>
      </c>
      <c r="BA397" s="39">
        <v>4390.7223272576302</v>
      </c>
      <c r="BB397" s="39">
        <v>4732.8838067337801</v>
      </c>
    </row>
    <row r="398" spans="1:54">
      <c r="A398" s="38">
        <v>42825</v>
      </c>
      <c r="B398" s="39">
        <v>2009.5424319542601</v>
      </c>
      <c r="C398" s="39">
        <v>776.70493882171695</v>
      </c>
      <c r="D398" s="39">
        <v>1813.31320705851</v>
      </c>
      <c r="E398" s="39">
        <v>713.68002712913699</v>
      </c>
      <c r="F398" s="39">
        <v>209.60712418348899</v>
      </c>
      <c r="G398" s="39">
        <v>52.382366161219799</v>
      </c>
      <c r="H398" s="39">
        <v>219212.63228264599</v>
      </c>
      <c r="I398" s="39">
        <v>25920.299532205601</v>
      </c>
      <c r="J398" s="39">
        <v>208278.87773198599</v>
      </c>
      <c r="K398" s="39">
        <v>24465.3210355683</v>
      </c>
      <c r="L398" s="39">
        <v>10164.4909625088</v>
      </c>
      <c r="M398" s="39">
        <v>1583.03708660302</v>
      </c>
      <c r="N398" s="39">
        <v>221169.154764354</v>
      </c>
      <c r="O398" s="39">
        <v>26672.304842787798</v>
      </c>
      <c r="P398" s="39">
        <v>27271.381511401101</v>
      </c>
      <c r="Q398" s="39">
        <v>32425.9160324121</v>
      </c>
      <c r="R398" s="39">
        <v>51921.213806641499</v>
      </c>
      <c r="S398" s="39">
        <v>219595.17245391599</v>
      </c>
      <c r="T398" s="39">
        <v>25219.745629654699</v>
      </c>
      <c r="U398" s="39">
        <v>49739.668570052403</v>
      </c>
      <c r="V398" s="39">
        <v>7175.4897272073504</v>
      </c>
      <c r="W398" s="39">
        <v>156821.12349442099</v>
      </c>
      <c r="X398" s="39">
        <v>16609.852564638</v>
      </c>
      <c r="Y398" s="39">
        <v>11422.1158489916</v>
      </c>
      <c r="Z398" s="39">
        <v>1364.4258393868499</v>
      </c>
      <c r="AA398" s="39">
        <v>175212.78733319999</v>
      </c>
      <c r="AB398" s="39">
        <v>16907.7274919634</v>
      </c>
      <c r="AC398" s="39">
        <v>44315.362312813697</v>
      </c>
      <c r="AD398" s="39">
        <v>8405.0885170317706</v>
      </c>
      <c r="AE398" s="39">
        <v>1939.58465693934</v>
      </c>
      <c r="AF398" s="39">
        <v>719.05156444472698</v>
      </c>
      <c r="AG398" s="39">
        <v>205267.07518020301</v>
      </c>
      <c r="AH398" s="39">
        <v>21634.9212027924</v>
      </c>
      <c r="AI398" s="39">
        <v>196045.273204795</v>
      </c>
      <c r="AJ398" s="39">
        <v>20342.605730089701</v>
      </c>
      <c r="AK398" s="39">
        <v>9328.39789125674</v>
      </c>
      <c r="AL398" s="39">
        <v>1331.62001333799</v>
      </c>
      <c r="AM398" s="39">
        <v>207293.581231969</v>
      </c>
      <c r="AN398" s="39">
        <v>22323.472054643498</v>
      </c>
      <c r="AO398" s="39">
        <v>22981.0934147964</v>
      </c>
      <c r="AP398" s="39">
        <v>47136.709271069099</v>
      </c>
      <c r="AQ398" s="39">
        <v>75.103211390294405</v>
      </c>
      <c r="AR398" s="39">
        <v>55.7360445941327</v>
      </c>
      <c r="AS398" s="39">
        <v>13840.3897925089</v>
      </c>
      <c r="AT398" s="39">
        <v>4308.0297904974504</v>
      </c>
      <c r="AU398" s="39">
        <v>13042.8484083358</v>
      </c>
      <c r="AV398" s="39">
        <v>4072.39233002746</v>
      </c>
      <c r="AW398" s="39">
        <v>905.12280251300399</v>
      </c>
      <c r="AX398" s="39">
        <v>246.75875234494001</v>
      </c>
      <c r="AY398" s="39">
        <v>13917.7571803393</v>
      </c>
      <c r="AZ398" s="39">
        <v>4364.2622618878304</v>
      </c>
      <c r="BA398" s="39">
        <v>4392.2664649867102</v>
      </c>
      <c r="BB398" s="39">
        <v>4769.1972546550496</v>
      </c>
    </row>
    <row r="399" spans="1:54">
      <c r="A399" s="38">
        <v>42855</v>
      </c>
      <c r="B399" s="39">
        <v>2029.47537004027</v>
      </c>
      <c r="C399" s="39">
        <v>766.21897894242602</v>
      </c>
      <c r="D399" s="39">
        <v>1810.08887335494</v>
      </c>
      <c r="E399" s="39">
        <v>715.67718426501006</v>
      </c>
      <c r="F399" s="39">
        <v>207.30190353104501</v>
      </c>
      <c r="G399" s="39">
        <v>54.110758599899697</v>
      </c>
      <c r="H399" s="39">
        <v>221713.784139936</v>
      </c>
      <c r="I399" s="39">
        <v>26257.644282114601</v>
      </c>
      <c r="J399" s="39">
        <v>211417.77428971199</v>
      </c>
      <c r="K399" s="39">
        <v>24621.173764752599</v>
      </c>
      <c r="L399" s="39">
        <v>10578.296394925501</v>
      </c>
      <c r="M399" s="39">
        <v>1611.1422091955301</v>
      </c>
      <c r="N399" s="39">
        <v>223761.76032029599</v>
      </c>
      <c r="O399" s="39">
        <v>27030.253926942602</v>
      </c>
      <c r="P399" s="39">
        <v>27591.374295921101</v>
      </c>
      <c r="Q399" s="39">
        <v>32162.113153189399</v>
      </c>
      <c r="R399" s="39">
        <v>51938.7766701949</v>
      </c>
      <c r="S399" s="39">
        <v>226751.148535196</v>
      </c>
      <c r="T399" s="39">
        <v>26203.746200413199</v>
      </c>
      <c r="U399" s="39">
        <v>51121.176810090401</v>
      </c>
      <c r="V399" s="39">
        <v>7278.1549367983198</v>
      </c>
      <c r="W399" s="39">
        <v>161570.52720969499</v>
      </c>
      <c r="X399" s="39">
        <v>17458.656171864899</v>
      </c>
      <c r="Y399" s="39">
        <v>11691.657289039</v>
      </c>
      <c r="Z399" s="39">
        <v>1394.8349954613</v>
      </c>
      <c r="AA399" s="39">
        <v>179923.060840647</v>
      </c>
      <c r="AB399" s="39">
        <v>17566.533514195002</v>
      </c>
      <c r="AC399" s="39">
        <v>45308.336046453398</v>
      </c>
      <c r="AD399" s="39">
        <v>8577.1248398425505</v>
      </c>
      <c r="AE399" s="39">
        <v>1942.6398589266801</v>
      </c>
      <c r="AF399" s="39">
        <v>709.78000863758098</v>
      </c>
      <c r="AG399" s="39">
        <v>207214.43558406201</v>
      </c>
      <c r="AH399" s="39">
        <v>21821.103819508</v>
      </c>
      <c r="AI399" s="39">
        <v>197338.513416167</v>
      </c>
      <c r="AJ399" s="39">
        <v>20472.816758385801</v>
      </c>
      <c r="AK399" s="39">
        <v>9613.0483337711794</v>
      </c>
      <c r="AL399" s="39">
        <v>1355.0045299082501</v>
      </c>
      <c r="AM399" s="39">
        <v>209121.28038146</v>
      </c>
      <c r="AN399" s="39">
        <v>22539.2705768673</v>
      </c>
      <c r="AO399" s="39">
        <v>23073.265935387401</v>
      </c>
      <c r="AP399" s="39">
        <v>47190.821199832702</v>
      </c>
      <c r="AQ399" s="39">
        <v>73.855270044335896</v>
      </c>
      <c r="AR399" s="39">
        <v>55.802033014200902</v>
      </c>
      <c r="AS399" s="39">
        <v>14167.5190031603</v>
      </c>
      <c r="AT399" s="39">
        <v>4399.6951664189801</v>
      </c>
      <c r="AU399" s="39">
        <v>13286.300230040601</v>
      </c>
      <c r="AV399" s="39">
        <v>4143.7864982374904</v>
      </c>
      <c r="AW399" s="39">
        <v>909.31696114354099</v>
      </c>
      <c r="AX399" s="39">
        <v>252.10052248659201</v>
      </c>
      <c r="AY399" s="39">
        <v>14241.631154331601</v>
      </c>
      <c r="AZ399" s="39">
        <v>4455.75755963761</v>
      </c>
      <c r="BA399" s="39">
        <v>4513.9524424522197</v>
      </c>
      <c r="BB399" s="39">
        <v>4790.8530986456999</v>
      </c>
    </row>
    <row r="400" spans="1:54">
      <c r="A400" s="38">
        <v>42886</v>
      </c>
      <c r="B400" s="39">
        <v>2053.1566194301199</v>
      </c>
      <c r="C400" s="39">
        <v>786.86461397221001</v>
      </c>
      <c r="D400" s="39">
        <v>1819.4582210363301</v>
      </c>
      <c r="E400" s="39">
        <v>727.41046976978396</v>
      </c>
      <c r="F400" s="39">
        <v>193.29142447167101</v>
      </c>
      <c r="G400" s="39">
        <v>50.513387101108798</v>
      </c>
      <c r="H400" s="39">
        <v>223525.86166622199</v>
      </c>
      <c r="I400" s="39">
        <v>26262.994571622599</v>
      </c>
      <c r="J400" s="39">
        <v>213347.86248522101</v>
      </c>
      <c r="K400" s="39">
        <v>24668.923103666999</v>
      </c>
      <c r="L400" s="39">
        <v>10510.0170648734</v>
      </c>
      <c r="M400" s="39">
        <v>1617.5957206329499</v>
      </c>
      <c r="N400" s="39">
        <v>225401.69224570799</v>
      </c>
      <c r="O400" s="39">
        <v>27037.7487962829</v>
      </c>
      <c r="P400" s="39">
        <v>27682.680675976098</v>
      </c>
      <c r="Q400" s="39">
        <v>32092.635746943899</v>
      </c>
      <c r="R400" s="39">
        <v>52097.070217430097</v>
      </c>
      <c r="S400" s="39">
        <v>224271.410077048</v>
      </c>
      <c r="T400" s="39">
        <v>26120.2305249442</v>
      </c>
      <c r="U400" s="39">
        <v>50845.822510733997</v>
      </c>
      <c r="V400" s="39">
        <v>7334.2167697507402</v>
      </c>
      <c r="W400" s="39">
        <v>161679.74843380999</v>
      </c>
      <c r="X400" s="39">
        <v>17301.5343509999</v>
      </c>
      <c r="Y400" s="39">
        <v>11733.337808059099</v>
      </c>
      <c r="Z400" s="39">
        <v>1407.3995896404199</v>
      </c>
      <c r="AA400" s="39">
        <v>178816.05027060001</v>
      </c>
      <c r="AB400" s="39">
        <v>17314.847899962901</v>
      </c>
      <c r="AC400" s="39">
        <v>46320.763752793602</v>
      </c>
      <c r="AD400" s="39">
        <v>8635.3737120896603</v>
      </c>
      <c r="AE400" s="39">
        <v>1972.7998076393501</v>
      </c>
      <c r="AF400" s="39">
        <v>729.62503092322697</v>
      </c>
      <c r="AG400" s="39">
        <v>208567.31385853101</v>
      </c>
      <c r="AH400" s="39">
        <v>21900.178311158601</v>
      </c>
      <c r="AI400" s="39">
        <v>199330.62922996</v>
      </c>
      <c r="AJ400" s="39">
        <v>20481.8159258017</v>
      </c>
      <c r="AK400" s="39">
        <v>9518.9497430847696</v>
      </c>
      <c r="AL400" s="39">
        <v>1357.40214574271</v>
      </c>
      <c r="AM400" s="39">
        <v>210492.28030929301</v>
      </c>
      <c r="AN400" s="39">
        <v>22626.456968183302</v>
      </c>
      <c r="AO400" s="39">
        <v>23277.552350979498</v>
      </c>
      <c r="AP400" s="39">
        <v>47195.0449122227</v>
      </c>
      <c r="AQ400" s="39">
        <v>72.716899469120804</v>
      </c>
      <c r="AR400" s="39">
        <v>55.305291703218003</v>
      </c>
      <c r="AS400" s="39">
        <v>14688.688431762699</v>
      </c>
      <c r="AT400" s="39">
        <v>4445.2209782520904</v>
      </c>
      <c r="AU400" s="39">
        <v>13682.601097974401</v>
      </c>
      <c r="AV400" s="39">
        <v>4170.8703868746898</v>
      </c>
      <c r="AW400" s="39">
        <v>944.50456627018605</v>
      </c>
      <c r="AX400" s="39">
        <v>264.06340586762502</v>
      </c>
      <c r="AY400" s="39">
        <v>14759.002290029301</v>
      </c>
      <c r="AZ400" s="39">
        <v>4502.3990667348198</v>
      </c>
      <c r="BA400" s="39">
        <v>4436.0523397172401</v>
      </c>
      <c r="BB400" s="39">
        <v>4847.6403419465396</v>
      </c>
    </row>
    <row r="401" spans="1:54">
      <c r="A401" s="38">
        <v>42916</v>
      </c>
      <c r="B401" s="39">
        <v>2020.30376695057</v>
      </c>
      <c r="C401" s="39">
        <v>775.44014590461597</v>
      </c>
      <c r="D401" s="39">
        <v>1826.9803210350599</v>
      </c>
      <c r="E401" s="39">
        <v>723.05353328873196</v>
      </c>
      <c r="F401" s="39">
        <v>188.26404687271599</v>
      </c>
      <c r="G401" s="39">
        <v>49.805549543539897</v>
      </c>
      <c r="H401" s="39">
        <v>224765.151377006</v>
      </c>
      <c r="I401" s="39">
        <v>26391.8877194175</v>
      </c>
      <c r="J401" s="39">
        <v>214099.382947865</v>
      </c>
      <c r="K401" s="39">
        <v>24828.2325331924</v>
      </c>
      <c r="L401" s="39">
        <v>10611.074504602901</v>
      </c>
      <c r="M401" s="39">
        <v>1599.36980656114</v>
      </c>
      <c r="N401" s="39">
        <v>226744.09818183401</v>
      </c>
      <c r="O401" s="39">
        <v>27161.091244666499</v>
      </c>
      <c r="P401" s="39">
        <v>27818.304406789201</v>
      </c>
      <c r="Q401" s="39">
        <v>31824.369274284501</v>
      </c>
      <c r="R401" s="39">
        <v>51848.802431340497</v>
      </c>
      <c r="S401" s="39">
        <v>226202.97067290099</v>
      </c>
      <c r="T401" s="39">
        <v>26101.364434049599</v>
      </c>
      <c r="U401" s="39">
        <v>51385.618481904603</v>
      </c>
      <c r="V401" s="39">
        <v>7408.7857975482202</v>
      </c>
      <c r="W401" s="39">
        <v>163530.78354344101</v>
      </c>
      <c r="X401" s="39">
        <v>17254.808381673702</v>
      </c>
      <c r="Y401" s="39">
        <v>11634.5095931083</v>
      </c>
      <c r="Z401" s="39">
        <v>1424.8675417496599</v>
      </c>
      <c r="AA401" s="39">
        <v>180611.152886314</v>
      </c>
      <c r="AB401" s="39">
        <v>17356.516838188501</v>
      </c>
      <c r="AC401" s="39">
        <v>46647.886192976002</v>
      </c>
      <c r="AD401" s="39">
        <v>8727.0805224484593</v>
      </c>
      <c r="AE401" s="39">
        <v>1939.06320902417</v>
      </c>
      <c r="AF401" s="39">
        <v>720.16276590304506</v>
      </c>
      <c r="AG401" s="39">
        <v>209946.48732336701</v>
      </c>
      <c r="AH401" s="39">
        <v>21928.7638672885</v>
      </c>
      <c r="AI401" s="39">
        <v>199772.23069757799</v>
      </c>
      <c r="AJ401" s="39">
        <v>20592.199070643299</v>
      </c>
      <c r="AK401" s="39">
        <v>9615.6878274557203</v>
      </c>
      <c r="AL401" s="39">
        <v>1346.9373628396499</v>
      </c>
      <c r="AM401" s="39">
        <v>211875.715338687</v>
      </c>
      <c r="AN401" s="39">
        <v>22636.8669037031</v>
      </c>
      <c r="AO401" s="39">
        <v>23270.1237674718</v>
      </c>
      <c r="AP401" s="39">
        <v>47004.079939682299</v>
      </c>
      <c r="AQ401" s="39">
        <v>66.6869706315114</v>
      </c>
      <c r="AR401" s="39">
        <v>55.374992169150303</v>
      </c>
      <c r="AS401" s="39">
        <v>14703.7040128641</v>
      </c>
      <c r="AT401" s="39">
        <v>4453.3727470214399</v>
      </c>
      <c r="AU401" s="39">
        <v>13823.0419337559</v>
      </c>
      <c r="AV401" s="39">
        <v>4223.0134758022896</v>
      </c>
      <c r="AW401" s="39">
        <v>936.74441726401199</v>
      </c>
      <c r="AX401" s="39">
        <v>255.53528820468699</v>
      </c>
      <c r="AY401" s="39">
        <v>14770.445532402</v>
      </c>
      <c r="AZ401" s="39">
        <v>4508.1397073143298</v>
      </c>
      <c r="BA401" s="39">
        <v>4556.1350305651604</v>
      </c>
      <c r="BB401" s="39">
        <v>4827.2465732638002</v>
      </c>
    </row>
    <row r="402" spans="1:54">
      <c r="A402" s="38">
        <v>42947</v>
      </c>
      <c r="B402" s="39">
        <v>2026.5599170492101</v>
      </c>
      <c r="C402" s="39">
        <v>776.82938178481595</v>
      </c>
      <c r="D402" s="39">
        <v>1836.97459880418</v>
      </c>
      <c r="E402" s="39">
        <v>723.60990202489302</v>
      </c>
      <c r="F402" s="39">
        <v>178.31211281800501</v>
      </c>
      <c r="G402" s="39">
        <v>49.106396798417997</v>
      </c>
      <c r="H402" s="39">
        <v>226636.19256108001</v>
      </c>
      <c r="I402" s="39">
        <v>26416.789626723501</v>
      </c>
      <c r="J402" s="39">
        <v>215843.497334279</v>
      </c>
      <c r="K402" s="39">
        <v>24765.322373237101</v>
      </c>
      <c r="L402" s="39">
        <v>10709.627521886499</v>
      </c>
      <c r="M402" s="39">
        <v>1633.55725985299</v>
      </c>
      <c r="N402" s="39">
        <v>228613.52555652999</v>
      </c>
      <c r="O402" s="39">
        <v>27181.8473408227</v>
      </c>
      <c r="P402" s="39">
        <v>27764.5679302352</v>
      </c>
      <c r="Q402" s="39">
        <v>31602.270921371601</v>
      </c>
      <c r="R402" s="39">
        <v>51758.651007088898</v>
      </c>
      <c r="S402" s="39">
        <v>229056.77847723101</v>
      </c>
      <c r="T402" s="39">
        <v>26086.182469060099</v>
      </c>
      <c r="U402" s="39">
        <v>53899.471705272001</v>
      </c>
      <c r="V402" s="39">
        <v>7572.6687213864698</v>
      </c>
      <c r="W402" s="39">
        <v>163615.55507452399</v>
      </c>
      <c r="X402" s="39">
        <v>17164.1114996613</v>
      </c>
      <c r="Y402" s="39">
        <v>11873.9679855832</v>
      </c>
      <c r="Z402" s="39">
        <v>1403.1226561148901</v>
      </c>
      <c r="AA402" s="39">
        <v>184275.64377212699</v>
      </c>
      <c r="AB402" s="39">
        <v>17303.0468977616</v>
      </c>
      <c r="AC402" s="39">
        <v>46537.437452753999</v>
      </c>
      <c r="AD402" s="39">
        <v>8755.2960900427806</v>
      </c>
      <c r="AE402" s="39">
        <v>1939.69162328932</v>
      </c>
      <c r="AF402" s="39">
        <v>717.95627527234899</v>
      </c>
      <c r="AG402" s="39">
        <v>211478.733745909</v>
      </c>
      <c r="AH402" s="39">
        <v>21890.852751410101</v>
      </c>
      <c r="AI402" s="39">
        <v>201637.96610672801</v>
      </c>
      <c r="AJ402" s="39">
        <v>20503.4515805394</v>
      </c>
      <c r="AK402" s="39">
        <v>9635.3566989704104</v>
      </c>
      <c r="AL402" s="39">
        <v>1381.7992971640499</v>
      </c>
      <c r="AM402" s="39">
        <v>213348.77869319401</v>
      </c>
      <c r="AN402" s="39">
        <v>22629.606123839902</v>
      </c>
      <c r="AO402" s="39">
        <v>23192.479240638098</v>
      </c>
      <c r="AP402" s="39">
        <v>46845.316337576201</v>
      </c>
      <c r="AQ402" s="39">
        <v>66.988076950836899</v>
      </c>
      <c r="AR402" s="39">
        <v>54.821138756416602</v>
      </c>
      <c r="AS402" s="39">
        <v>14839.488463120701</v>
      </c>
      <c r="AT402" s="39">
        <v>4500.9230481889199</v>
      </c>
      <c r="AU402" s="39">
        <v>13875.9517661182</v>
      </c>
      <c r="AV402" s="39">
        <v>4243.7855291627802</v>
      </c>
      <c r="AW402" s="39">
        <v>936.57354578008596</v>
      </c>
      <c r="AX402" s="39">
        <v>250.11775769619101</v>
      </c>
      <c r="AY402" s="39">
        <v>14906.1843423184</v>
      </c>
      <c r="AZ402" s="39">
        <v>4545.0570320097004</v>
      </c>
      <c r="BA402" s="39">
        <v>4542.6655858071699</v>
      </c>
      <c r="BB402" s="39">
        <v>4881.2007124135398</v>
      </c>
    </row>
    <row r="403" spans="1:54">
      <c r="A403" s="38">
        <v>42978</v>
      </c>
      <c r="B403" s="39">
        <v>1992.0732259372301</v>
      </c>
      <c r="C403" s="39">
        <v>780.42053224275696</v>
      </c>
      <c r="D403" s="39">
        <v>1828.7809620042101</v>
      </c>
      <c r="E403" s="39">
        <v>728.92376801385205</v>
      </c>
      <c r="F403" s="39">
        <v>174.797434025424</v>
      </c>
      <c r="G403" s="39">
        <v>48.041349488030903</v>
      </c>
      <c r="H403" s="39">
        <v>224197.117362244</v>
      </c>
      <c r="I403" s="39">
        <v>26162.533082380502</v>
      </c>
      <c r="J403" s="39">
        <v>213858.772950257</v>
      </c>
      <c r="K403" s="39">
        <v>24560.860958260899</v>
      </c>
      <c r="L403" s="39">
        <v>10820.005733489599</v>
      </c>
      <c r="M403" s="39">
        <v>1625.34297639123</v>
      </c>
      <c r="N403" s="39">
        <v>226339.73898108999</v>
      </c>
      <c r="O403" s="39">
        <v>26955.250364196501</v>
      </c>
      <c r="P403" s="39">
        <v>27532.773901996901</v>
      </c>
      <c r="Q403" s="39">
        <v>31737.340414051501</v>
      </c>
      <c r="R403" s="39">
        <v>51854.739900643603</v>
      </c>
      <c r="S403" s="39">
        <v>230057.76738279499</v>
      </c>
      <c r="T403" s="39">
        <v>26054.9905469613</v>
      </c>
      <c r="U403" s="39">
        <v>55887.513143858101</v>
      </c>
      <c r="V403" s="39">
        <v>7737.1109908874996</v>
      </c>
      <c r="W403" s="39">
        <v>161829.202881426</v>
      </c>
      <c r="X403" s="39">
        <v>16882.531552673001</v>
      </c>
      <c r="Y403" s="39">
        <v>12275.119668625401</v>
      </c>
      <c r="Z403" s="39">
        <v>1433.8459197991101</v>
      </c>
      <c r="AA403" s="39">
        <v>183691.21026617501</v>
      </c>
      <c r="AB403" s="39">
        <v>17296.552581296401</v>
      </c>
      <c r="AC403" s="39">
        <v>47172.912171623801</v>
      </c>
      <c r="AD403" s="39">
        <v>8801.70718207551</v>
      </c>
      <c r="AE403" s="39">
        <v>1925.09254400494</v>
      </c>
      <c r="AF403" s="39">
        <v>728.42437026730704</v>
      </c>
      <c r="AG403" s="39">
        <v>209075.13165139899</v>
      </c>
      <c r="AH403" s="39">
        <v>21597.826666708101</v>
      </c>
      <c r="AI403" s="39">
        <v>200230.03409001499</v>
      </c>
      <c r="AJ403" s="39">
        <v>20231.8794461035</v>
      </c>
      <c r="AK403" s="39">
        <v>9857.7946922850897</v>
      </c>
      <c r="AL403" s="39">
        <v>1368.50159037397</v>
      </c>
      <c r="AM403" s="39">
        <v>211038.040093952</v>
      </c>
      <c r="AN403" s="39">
        <v>22317.385452588402</v>
      </c>
      <c r="AO403" s="39">
        <v>22914.833238179799</v>
      </c>
      <c r="AP403" s="39">
        <v>46929.649423178802</v>
      </c>
      <c r="AQ403" s="39">
        <v>66.965392971668805</v>
      </c>
      <c r="AR403" s="39">
        <v>55.385943843586901</v>
      </c>
      <c r="AS403" s="39">
        <v>14701.318125486399</v>
      </c>
      <c r="AT403" s="39">
        <v>4562.1872731533404</v>
      </c>
      <c r="AU403" s="39">
        <v>13828.5283146359</v>
      </c>
      <c r="AV403" s="39">
        <v>4308.3670148315196</v>
      </c>
      <c r="AW403" s="39">
        <v>958.38720111236103</v>
      </c>
      <c r="AX403" s="39">
        <v>254.77828299730101</v>
      </c>
      <c r="AY403" s="39">
        <v>14769.247986231099</v>
      </c>
      <c r="AZ403" s="39">
        <v>4619.1011453081501</v>
      </c>
      <c r="BA403" s="39">
        <v>4567.9477395040003</v>
      </c>
      <c r="BB403" s="39">
        <v>4984.51438594308</v>
      </c>
    </row>
    <row r="404" spans="1:54">
      <c r="A404" s="38">
        <v>43008</v>
      </c>
      <c r="B404" s="39">
        <v>1976.79265744504</v>
      </c>
      <c r="C404" s="39">
        <v>769.38668442682103</v>
      </c>
      <c r="D404" s="39">
        <v>1824.3111146511701</v>
      </c>
      <c r="E404" s="39">
        <v>728.11251390061204</v>
      </c>
      <c r="F404" s="39">
        <v>170.21421662698</v>
      </c>
      <c r="G404" s="39">
        <v>47.072013218538103</v>
      </c>
      <c r="H404" s="39">
        <v>227943.243449773</v>
      </c>
      <c r="I404" s="39">
        <v>26424.010080397398</v>
      </c>
      <c r="J404" s="39">
        <v>217018.734505264</v>
      </c>
      <c r="K404" s="39">
        <v>24810.301071785099</v>
      </c>
      <c r="L404" s="39">
        <v>10822.8469385976</v>
      </c>
      <c r="M404" s="39">
        <v>1609.1991792819499</v>
      </c>
      <c r="N404" s="39">
        <v>229935.76841650699</v>
      </c>
      <c r="O404" s="39">
        <v>27203.157907183999</v>
      </c>
      <c r="P404" s="39">
        <v>27656.121488544701</v>
      </c>
      <c r="Q404" s="39">
        <v>31986.997520833502</v>
      </c>
      <c r="R404" s="39">
        <v>51945.815518639902</v>
      </c>
      <c r="S404" s="39">
        <v>232963.67014086401</v>
      </c>
      <c r="T404" s="39">
        <v>26348.9566969111</v>
      </c>
      <c r="U404" s="39">
        <v>57015.136904291998</v>
      </c>
      <c r="V404" s="39">
        <v>7849.7705379515801</v>
      </c>
      <c r="W404" s="39">
        <v>164987.689953558</v>
      </c>
      <c r="X404" s="39">
        <v>17039.179446284099</v>
      </c>
      <c r="Y404" s="39">
        <v>12324.8025758719</v>
      </c>
      <c r="Z404" s="39">
        <v>1387.58243491602</v>
      </c>
      <c r="AA404" s="39">
        <v>185775.499093399</v>
      </c>
      <c r="AB404" s="39">
        <v>17436.623585494799</v>
      </c>
      <c r="AC404" s="39">
        <v>47880.740842660998</v>
      </c>
      <c r="AD404" s="39">
        <v>8841.7218891781595</v>
      </c>
      <c r="AE404" s="39">
        <v>1925.0312653123201</v>
      </c>
      <c r="AF404" s="39">
        <v>719.82952585611099</v>
      </c>
      <c r="AG404" s="39">
        <v>213253.17187558199</v>
      </c>
      <c r="AH404" s="39">
        <v>21898.1558274786</v>
      </c>
      <c r="AI404" s="39">
        <v>203411.049773709</v>
      </c>
      <c r="AJ404" s="39">
        <v>20580.1315877364</v>
      </c>
      <c r="AK404" s="39">
        <v>9864.8205904102197</v>
      </c>
      <c r="AL404" s="39">
        <v>1353.87843625137</v>
      </c>
      <c r="AM404" s="39">
        <v>215171.690012137</v>
      </c>
      <c r="AN404" s="39">
        <v>22624.624747334299</v>
      </c>
      <c r="AO404" s="39">
        <v>23035.756609943099</v>
      </c>
      <c r="AP404" s="39">
        <v>47002.843946298999</v>
      </c>
      <c r="AQ404" s="39">
        <v>65.802693624806096</v>
      </c>
      <c r="AR404" s="39">
        <v>55.0214426707808</v>
      </c>
      <c r="AS404" s="39">
        <v>15072.026611254299</v>
      </c>
      <c r="AT404" s="39">
        <v>4541.6344844230798</v>
      </c>
      <c r="AU404" s="39">
        <v>14031.419431353501</v>
      </c>
      <c r="AV404" s="39">
        <v>4292.8999045385999</v>
      </c>
      <c r="AW404" s="39">
        <v>966.21127953984399</v>
      </c>
      <c r="AX404" s="39">
        <v>253.704967761441</v>
      </c>
      <c r="AY404" s="39">
        <v>15138.6083381482</v>
      </c>
      <c r="AZ404" s="39">
        <v>4597.5967082389898</v>
      </c>
      <c r="BA404" s="39">
        <v>4609.4337360134696</v>
      </c>
      <c r="BB404" s="39">
        <v>4941.6665123651201</v>
      </c>
    </row>
    <row r="405" spans="1:54">
      <c r="A405" s="38">
        <v>43039</v>
      </c>
      <c r="B405" s="39">
        <v>1955.5630543925799</v>
      </c>
      <c r="C405" s="39">
        <v>785.49195285995097</v>
      </c>
      <c r="D405" s="39">
        <v>1806.08165076665</v>
      </c>
      <c r="E405" s="39">
        <v>745.15590106034904</v>
      </c>
      <c r="F405" s="39">
        <v>155.54817034713301</v>
      </c>
      <c r="G405" s="39">
        <v>43.215095821135499</v>
      </c>
      <c r="H405" s="39">
        <v>229254.24449693499</v>
      </c>
      <c r="I405" s="39">
        <v>26592.2177045567</v>
      </c>
      <c r="J405" s="39">
        <v>217702.623650519</v>
      </c>
      <c r="K405" s="39">
        <v>24921.7730124671</v>
      </c>
      <c r="L405" s="39">
        <v>10669.493828848699</v>
      </c>
      <c r="M405" s="39">
        <v>1608.11626298698</v>
      </c>
      <c r="N405" s="39">
        <v>231235.13545181099</v>
      </c>
      <c r="O405" s="39">
        <v>27388.339663349401</v>
      </c>
      <c r="P405" s="39">
        <v>27936.476452804702</v>
      </c>
      <c r="Q405" s="39">
        <v>32132.476609016401</v>
      </c>
      <c r="R405" s="39">
        <v>51752.5123406528</v>
      </c>
      <c r="S405" s="39">
        <v>234052.77394414699</v>
      </c>
      <c r="T405" s="39">
        <v>26366.955268122299</v>
      </c>
      <c r="U405" s="39">
        <v>57846.072379417099</v>
      </c>
      <c r="V405" s="39">
        <v>7947.0602131871901</v>
      </c>
      <c r="W405" s="39">
        <v>164617.85111172599</v>
      </c>
      <c r="X405" s="39">
        <v>17041.429876732702</v>
      </c>
      <c r="Y405" s="39">
        <v>12631.458454178201</v>
      </c>
      <c r="Z405" s="39">
        <v>1421.1018726586401</v>
      </c>
      <c r="AA405" s="39">
        <v>184573.706314354</v>
      </c>
      <c r="AB405" s="39">
        <v>17428.686620586199</v>
      </c>
      <c r="AC405" s="39">
        <v>48680.107235763702</v>
      </c>
      <c r="AD405" s="39">
        <v>8982.1755775780603</v>
      </c>
      <c r="AE405" s="39">
        <v>1899.2557735887499</v>
      </c>
      <c r="AF405" s="39">
        <v>731.36501418076296</v>
      </c>
      <c r="AG405" s="39">
        <v>214272.78784477999</v>
      </c>
      <c r="AH405" s="39">
        <v>22021.324419255299</v>
      </c>
      <c r="AI405" s="39">
        <v>204329.188487131</v>
      </c>
      <c r="AJ405" s="39">
        <v>20635.819300979001</v>
      </c>
      <c r="AK405" s="39">
        <v>9676.8538352973701</v>
      </c>
      <c r="AL405" s="39">
        <v>1353.96156557831</v>
      </c>
      <c r="AM405" s="39">
        <v>216174.38965089299</v>
      </c>
      <c r="AN405" s="39">
        <v>22754.371441991301</v>
      </c>
      <c r="AO405" s="39">
        <v>23299.8367922377</v>
      </c>
      <c r="AP405" s="39">
        <v>46848.395711797399</v>
      </c>
      <c r="AQ405" s="39">
        <v>66.155768962674799</v>
      </c>
      <c r="AR405" s="39">
        <v>55.019315542582298</v>
      </c>
      <c r="AS405" s="39">
        <v>15249.8971531548</v>
      </c>
      <c r="AT405" s="39">
        <v>4613.50641166688</v>
      </c>
      <c r="AU405" s="39">
        <v>14232.9110534756</v>
      </c>
      <c r="AV405" s="39">
        <v>4336.0230643285204</v>
      </c>
      <c r="AW405" s="39">
        <v>971.00635914751103</v>
      </c>
      <c r="AX405" s="39">
        <v>257.58455062371399</v>
      </c>
      <c r="AY405" s="39">
        <v>15314.6406031476</v>
      </c>
      <c r="AZ405" s="39">
        <v>4668.6125545580899</v>
      </c>
      <c r="BA405" s="39">
        <v>4667.2830427382096</v>
      </c>
      <c r="BB405" s="39">
        <v>4986.1806806292898</v>
      </c>
    </row>
    <row r="406" spans="1:54">
      <c r="A406" s="38">
        <v>43069</v>
      </c>
      <c r="B406" s="39">
        <v>1987.54105135482</v>
      </c>
      <c r="C406" s="39">
        <v>794.72807470152497</v>
      </c>
      <c r="D406" s="39">
        <v>1836.03210820965</v>
      </c>
      <c r="E406" s="39">
        <v>750.57412015412797</v>
      </c>
      <c r="F406" s="39">
        <v>150.34159864025301</v>
      </c>
      <c r="G406" s="39">
        <v>43.0503480648024</v>
      </c>
      <c r="H406" s="39">
        <v>229826.220680067</v>
      </c>
      <c r="I406" s="39">
        <v>26683.359080737799</v>
      </c>
      <c r="J406" s="39">
        <v>220023.871019821</v>
      </c>
      <c r="K406" s="39">
        <v>25033.914841187699</v>
      </c>
      <c r="L406" s="39">
        <v>10860.261623140401</v>
      </c>
      <c r="M406" s="39">
        <v>1636.86830632135</v>
      </c>
      <c r="N406" s="39">
        <v>231845.408551395</v>
      </c>
      <c r="O406" s="39">
        <v>27470.9766587909</v>
      </c>
      <c r="P406" s="39">
        <v>27952.678816166499</v>
      </c>
      <c r="Q406" s="39">
        <v>32115.8037992524</v>
      </c>
      <c r="R406" s="39">
        <v>51917.389599987298</v>
      </c>
      <c r="S406" s="39">
        <v>238131.33060941499</v>
      </c>
      <c r="T406" s="39">
        <v>26666.526719081401</v>
      </c>
      <c r="U406" s="39">
        <v>58471.652742025602</v>
      </c>
      <c r="V406" s="39">
        <v>8079.1602614869998</v>
      </c>
      <c r="W406" s="39">
        <v>167266.50194506301</v>
      </c>
      <c r="X406" s="39">
        <v>17199.759918132298</v>
      </c>
      <c r="Y406" s="39">
        <v>13004.6332311471</v>
      </c>
      <c r="Z406" s="39">
        <v>1485.49055496234</v>
      </c>
      <c r="AA406" s="39">
        <v>188536.067552664</v>
      </c>
      <c r="AB406" s="39">
        <v>17705.2411238719</v>
      </c>
      <c r="AC406" s="39">
        <v>49398.392914386997</v>
      </c>
      <c r="AD406" s="39">
        <v>9081.3070031919706</v>
      </c>
      <c r="AE406" s="39">
        <v>1916.32402987918</v>
      </c>
      <c r="AF406" s="39">
        <v>737.43486156336598</v>
      </c>
      <c r="AG406" s="39">
        <v>214891.63288996101</v>
      </c>
      <c r="AH406" s="39">
        <v>22060.744606561999</v>
      </c>
      <c r="AI406" s="39">
        <v>205521.63462398399</v>
      </c>
      <c r="AJ406" s="39">
        <v>20736.616939731601</v>
      </c>
      <c r="AK406" s="39">
        <v>9927.4640779843594</v>
      </c>
      <c r="AL406" s="39">
        <v>1367.7443231633999</v>
      </c>
      <c r="AM406" s="39">
        <v>216820.39536319399</v>
      </c>
      <c r="AN406" s="39">
        <v>22797.2789391316</v>
      </c>
      <c r="AO406" s="39">
        <v>23366.2098920401</v>
      </c>
      <c r="AP406" s="39">
        <v>46905.896171409302</v>
      </c>
      <c r="AQ406" s="39">
        <v>66.1517864284382</v>
      </c>
      <c r="AR406" s="39">
        <v>57.225355541581102</v>
      </c>
      <c r="AS406" s="39">
        <v>15117.633228242699</v>
      </c>
      <c r="AT406" s="39">
        <v>4621.7757551742998</v>
      </c>
      <c r="AU406" s="39">
        <v>14099.476318648</v>
      </c>
      <c r="AV406" s="39">
        <v>4360.9249572528897</v>
      </c>
      <c r="AW406" s="39">
        <v>996.03586792365002</v>
      </c>
      <c r="AX406" s="39">
        <v>266.16450862411699</v>
      </c>
      <c r="AY406" s="39">
        <v>15183.819884128599</v>
      </c>
      <c r="AZ406" s="39">
        <v>4679.4048381979101</v>
      </c>
      <c r="BA406" s="39">
        <v>4607.7488474986303</v>
      </c>
      <c r="BB406" s="39">
        <v>5049.3132681405696</v>
      </c>
    </row>
    <row r="407" spans="1:54">
      <c r="A407" s="38">
        <v>43100</v>
      </c>
      <c r="B407" s="39">
        <v>1970.26641455754</v>
      </c>
      <c r="C407" s="39">
        <v>773.97897376708704</v>
      </c>
      <c r="D407" s="39">
        <v>1825.13494016153</v>
      </c>
      <c r="E407" s="39">
        <v>739.03006938950102</v>
      </c>
      <c r="F407" s="39">
        <v>152.01961729235501</v>
      </c>
      <c r="G407" s="39">
        <v>43.5964920200067</v>
      </c>
      <c r="H407" s="39">
        <v>232637.73461301599</v>
      </c>
      <c r="I407" s="39">
        <v>26990.329298223001</v>
      </c>
      <c r="J407" s="39">
        <v>222576.57561737701</v>
      </c>
      <c r="K407" s="39">
        <v>25308.727687122599</v>
      </c>
      <c r="L407" s="39">
        <v>10752.5373417174</v>
      </c>
      <c r="M407" s="39">
        <v>1658.4068994950401</v>
      </c>
      <c r="N407" s="39">
        <v>234672.58479953001</v>
      </c>
      <c r="O407" s="39">
        <v>27771.605239357301</v>
      </c>
      <c r="P407" s="39">
        <v>28012.588810814101</v>
      </c>
      <c r="Q407" s="39">
        <v>32386.584318552901</v>
      </c>
      <c r="R407" s="39">
        <v>52161.506073985103</v>
      </c>
      <c r="S407" s="39">
        <v>240456.58607804001</v>
      </c>
      <c r="T407" s="39">
        <v>26835.599333677601</v>
      </c>
      <c r="U407" s="39">
        <v>58669.0355656682</v>
      </c>
      <c r="V407" s="39">
        <v>8126.3597492546196</v>
      </c>
      <c r="W407" s="39">
        <v>169312.17318299899</v>
      </c>
      <c r="X407" s="39">
        <v>17246.707328797602</v>
      </c>
      <c r="Y407" s="39">
        <v>13462.7591102935</v>
      </c>
      <c r="Z407" s="39">
        <v>1531.6431484970699</v>
      </c>
      <c r="AA407" s="39">
        <v>190150.30911341999</v>
      </c>
      <c r="AB407" s="39">
        <v>17650.6761149087</v>
      </c>
      <c r="AC407" s="39">
        <v>49665.254479185001</v>
      </c>
      <c r="AD407" s="39">
        <v>9093.4500564966493</v>
      </c>
      <c r="AE407" s="39">
        <v>1915.6562468601601</v>
      </c>
      <c r="AF407" s="39">
        <v>719.08906406326196</v>
      </c>
      <c r="AG407" s="39">
        <v>217800.46617574201</v>
      </c>
      <c r="AH407" s="39">
        <v>22293.778151696399</v>
      </c>
      <c r="AI407" s="39">
        <v>208149.929837779</v>
      </c>
      <c r="AJ407" s="39">
        <v>20904.869743466999</v>
      </c>
      <c r="AK407" s="39">
        <v>9790.2984736487797</v>
      </c>
      <c r="AL407" s="39">
        <v>1396.3585589168799</v>
      </c>
      <c r="AM407" s="39">
        <v>219742.43615003201</v>
      </c>
      <c r="AN407" s="39">
        <v>23015.268156556202</v>
      </c>
      <c r="AO407" s="39">
        <v>23311.293672099899</v>
      </c>
      <c r="AP407" s="39">
        <v>47029.097887650998</v>
      </c>
      <c r="AQ407" s="39">
        <v>66.408466776759596</v>
      </c>
      <c r="AR407" s="39">
        <v>54.857047695132003</v>
      </c>
      <c r="AS407" s="39">
        <v>15570.8158964349</v>
      </c>
      <c r="AT407" s="39">
        <v>4703.4337993874797</v>
      </c>
      <c r="AU407" s="39">
        <v>14598.3961548645</v>
      </c>
      <c r="AV407" s="39">
        <v>4436.9297960832</v>
      </c>
      <c r="AW407" s="39">
        <v>997.11881187504503</v>
      </c>
      <c r="AX407" s="39">
        <v>270.70110657735103</v>
      </c>
      <c r="AY407" s="39">
        <v>15638.899485128401</v>
      </c>
      <c r="AZ407" s="39">
        <v>4760.7881077769098</v>
      </c>
      <c r="BA407" s="39">
        <v>4698.7192552738898</v>
      </c>
      <c r="BB407" s="39">
        <v>5083.1576190986898</v>
      </c>
    </row>
    <row r="408" spans="1:54">
      <c r="A408" s="38">
        <v>43131</v>
      </c>
      <c r="B408" s="39">
        <v>1922.5963693517799</v>
      </c>
      <c r="C408" s="39">
        <v>769.888013100845</v>
      </c>
      <c r="D408" s="39">
        <v>1794.8568552382701</v>
      </c>
      <c r="E408" s="39">
        <v>732.49367131355802</v>
      </c>
      <c r="F408" s="39">
        <v>159.45794809288</v>
      </c>
      <c r="G408" s="39">
        <v>46.8655627449318</v>
      </c>
      <c r="H408" s="39">
        <v>234678.715971759</v>
      </c>
      <c r="I408" s="39">
        <v>27063.177362018399</v>
      </c>
      <c r="J408" s="39">
        <v>223303.433453306</v>
      </c>
      <c r="K408" s="39">
        <v>25308.309901251501</v>
      </c>
      <c r="L408" s="39">
        <v>11027.8152708585</v>
      </c>
      <c r="M408" s="39">
        <v>1665.9500451844499</v>
      </c>
      <c r="N408" s="39">
        <v>236642.475274867</v>
      </c>
      <c r="O408" s="39">
        <v>27849.480223203002</v>
      </c>
      <c r="P408" s="39">
        <v>28375.515880306699</v>
      </c>
      <c r="Q408" s="39">
        <v>32203.821287713701</v>
      </c>
      <c r="R408" s="39">
        <v>52287.148224452802</v>
      </c>
      <c r="S408" s="39">
        <v>240292.867709513</v>
      </c>
      <c r="T408" s="39">
        <v>26686.540413680301</v>
      </c>
      <c r="U408" s="39">
        <v>58433.314568124901</v>
      </c>
      <c r="V408" s="39">
        <v>8110.7753463852796</v>
      </c>
      <c r="W408" s="39">
        <v>166829.04738788199</v>
      </c>
      <c r="X408" s="39">
        <v>17057.477278724102</v>
      </c>
      <c r="Y408" s="39">
        <v>13954.1440900202</v>
      </c>
      <c r="Z408" s="39">
        <v>1524.64127727547</v>
      </c>
      <c r="AA408" s="39">
        <v>188146.26177956999</v>
      </c>
      <c r="AB408" s="39">
        <v>17582.571364731</v>
      </c>
      <c r="AC408" s="39">
        <v>50113.061112411197</v>
      </c>
      <c r="AD408" s="39">
        <v>9060.5732084064293</v>
      </c>
      <c r="AE408" s="39">
        <v>1882.82402511245</v>
      </c>
      <c r="AF408" s="39">
        <v>716.69563096220304</v>
      </c>
      <c r="AG408" s="39">
        <v>219237.40868615601</v>
      </c>
      <c r="AH408" s="39">
        <v>22236.110346445301</v>
      </c>
      <c r="AI408" s="39">
        <v>208852.05969263101</v>
      </c>
      <c r="AJ408" s="39">
        <v>20839.926882120999</v>
      </c>
      <c r="AK408" s="39">
        <v>10096.310385688401</v>
      </c>
      <c r="AL408" s="39">
        <v>1389.6104833731199</v>
      </c>
      <c r="AM408" s="39">
        <v>221117.28685005699</v>
      </c>
      <c r="AN408" s="39">
        <v>22974.1883761026</v>
      </c>
      <c r="AO408" s="39">
        <v>23546.2892365689</v>
      </c>
      <c r="AP408" s="39">
        <v>47124.249370171499</v>
      </c>
      <c r="AQ408" s="39">
        <v>64.971427906611197</v>
      </c>
      <c r="AR408" s="39">
        <v>51.921717093064302</v>
      </c>
      <c r="AS408" s="39">
        <v>15820.7785832052</v>
      </c>
      <c r="AT408" s="39">
        <v>4771.9525362403301</v>
      </c>
      <c r="AU408" s="39">
        <v>14735.4608448537</v>
      </c>
      <c r="AV408" s="39">
        <v>4479.7131925888198</v>
      </c>
      <c r="AW408" s="39">
        <v>1030.81727673367</v>
      </c>
      <c r="AX408" s="39">
        <v>272.46226155229198</v>
      </c>
      <c r="AY408" s="39">
        <v>15884.481653877499</v>
      </c>
      <c r="AZ408" s="39">
        <v>4825.2043023761198</v>
      </c>
      <c r="BA408" s="39">
        <v>4799.2722863860199</v>
      </c>
      <c r="BB408" s="39">
        <v>5148.9376393905804</v>
      </c>
    </row>
    <row r="409" spans="1:54">
      <c r="A409" s="38">
        <v>43159</v>
      </c>
      <c r="B409" s="39">
        <v>1936.2548369625499</v>
      </c>
      <c r="C409" s="39">
        <v>780.10173879194099</v>
      </c>
      <c r="D409" s="39">
        <v>1781.0926143476299</v>
      </c>
      <c r="E409" s="39">
        <v>737.222203773557</v>
      </c>
      <c r="F409" s="39">
        <v>155.63009249419099</v>
      </c>
      <c r="G409" s="39">
        <v>45.113144484493603</v>
      </c>
      <c r="H409" s="39">
        <v>233387.96566022799</v>
      </c>
      <c r="I409" s="39">
        <v>27063.374614474698</v>
      </c>
      <c r="J409" s="39">
        <v>222552.58853518599</v>
      </c>
      <c r="K409" s="39">
        <v>25375.869573525</v>
      </c>
      <c r="L409" s="39">
        <v>10924.1707931984</v>
      </c>
      <c r="M409" s="39">
        <v>1696.1908090858501</v>
      </c>
      <c r="N409" s="39">
        <v>235376.48700281401</v>
      </c>
      <c r="O409" s="39">
        <v>27843.794770106699</v>
      </c>
      <c r="P409" s="39">
        <v>28465.521651359999</v>
      </c>
      <c r="Q409" s="39">
        <v>32690.665619756899</v>
      </c>
      <c r="R409" s="39">
        <v>52272.186221116302</v>
      </c>
      <c r="S409" s="39">
        <v>241987.94091452</v>
      </c>
      <c r="T409" s="39">
        <v>26880.4907449497</v>
      </c>
      <c r="U409" s="39">
        <v>59013.835522036701</v>
      </c>
      <c r="V409" s="39">
        <v>8286.2893927231107</v>
      </c>
      <c r="W409" s="39">
        <v>168182.65381568301</v>
      </c>
      <c r="X409" s="39">
        <v>17117.796182915401</v>
      </c>
      <c r="Y409" s="39">
        <v>14108.0092105699</v>
      </c>
      <c r="Z409" s="39">
        <v>1538.1721975938599</v>
      </c>
      <c r="AA409" s="39">
        <v>190725.075350028</v>
      </c>
      <c r="AB409" s="39">
        <v>17817.756215540699</v>
      </c>
      <c r="AC409" s="39">
        <v>50493.553044319997</v>
      </c>
      <c r="AD409" s="39">
        <v>9288.8322550237099</v>
      </c>
      <c r="AE409" s="39">
        <v>1878.0124599747701</v>
      </c>
      <c r="AF409" s="39">
        <v>725.60674060134602</v>
      </c>
      <c r="AG409" s="39">
        <v>219480.92504337101</v>
      </c>
      <c r="AH409" s="39">
        <v>22213.2612434248</v>
      </c>
      <c r="AI409" s="39">
        <v>209457.123002698</v>
      </c>
      <c r="AJ409" s="39">
        <v>20811.0852115458</v>
      </c>
      <c r="AK409" s="39">
        <v>10087.6935478222</v>
      </c>
      <c r="AL409" s="39">
        <v>1416.10591147438</v>
      </c>
      <c r="AM409" s="39">
        <v>221369.93330619601</v>
      </c>
      <c r="AN409" s="39">
        <v>22938.651035712301</v>
      </c>
      <c r="AO409" s="39">
        <v>23571.620736309302</v>
      </c>
      <c r="AP409" s="39">
        <v>46988.3663759669</v>
      </c>
      <c r="AQ409" s="39">
        <v>65.284661289802699</v>
      </c>
      <c r="AR409" s="39">
        <v>53.700422999196903</v>
      </c>
      <c r="AS409" s="39">
        <v>13992.644279944499</v>
      </c>
      <c r="AT409" s="39">
        <v>4826.0570017264099</v>
      </c>
      <c r="AU409" s="39">
        <v>12988.2997230157</v>
      </c>
      <c r="AV409" s="39">
        <v>4543.75616029914</v>
      </c>
      <c r="AW409" s="39">
        <v>1025.1046640198799</v>
      </c>
      <c r="AX409" s="39">
        <v>280.20589201105901</v>
      </c>
      <c r="AY409" s="39">
        <v>14058.1999721761</v>
      </c>
      <c r="AZ409" s="39">
        <v>4881.4645177560797</v>
      </c>
      <c r="BA409" s="39">
        <v>4796.8098836230502</v>
      </c>
      <c r="BB409" s="39">
        <v>5295.62311387096</v>
      </c>
    </row>
    <row r="410" spans="1:54">
      <c r="A410" s="38">
        <v>43190</v>
      </c>
      <c r="B410" s="39">
        <v>1916.58685967427</v>
      </c>
      <c r="C410" s="39">
        <v>747.79761334060197</v>
      </c>
      <c r="D410" s="39">
        <v>1770.31721499795</v>
      </c>
      <c r="E410" s="39">
        <v>713.20018077691304</v>
      </c>
      <c r="F410" s="39">
        <v>146.61505779840999</v>
      </c>
      <c r="G410" s="39">
        <v>42.8826859294333</v>
      </c>
      <c r="H410" s="39">
        <v>234538.52273784799</v>
      </c>
      <c r="I410" s="39">
        <v>27263.7446841979</v>
      </c>
      <c r="J410" s="39">
        <v>222757.56992698601</v>
      </c>
      <c r="K410" s="39">
        <v>25641.551667329299</v>
      </c>
      <c r="L410" s="39">
        <v>11017.960855318001</v>
      </c>
      <c r="M410" s="39">
        <v>1697.3042343891</v>
      </c>
      <c r="N410" s="39">
        <v>236279.311825068</v>
      </c>
      <c r="O410" s="39">
        <v>27997.898578262499</v>
      </c>
      <c r="P410" s="39">
        <v>28402.798935204199</v>
      </c>
      <c r="Q410" s="39">
        <v>31877.526910361601</v>
      </c>
      <c r="R410" s="39">
        <v>52288.483843971197</v>
      </c>
      <c r="S410" s="39">
        <v>244565.266236611</v>
      </c>
      <c r="T410" s="39">
        <v>27298.4219264028</v>
      </c>
      <c r="U410" s="39">
        <v>60216.090514909003</v>
      </c>
      <c r="V410" s="39">
        <v>8343.2323478457802</v>
      </c>
      <c r="W410" s="39">
        <v>170817.01456444699</v>
      </c>
      <c r="X410" s="39">
        <v>17398.435873368999</v>
      </c>
      <c r="Y410" s="39">
        <v>13784.958240105099</v>
      </c>
      <c r="Z410" s="39">
        <v>1525.6464925278999</v>
      </c>
      <c r="AA410" s="39">
        <v>193765.500314323</v>
      </c>
      <c r="AB410" s="39">
        <v>17730.281985749301</v>
      </c>
      <c r="AC410" s="39">
        <v>50783.014486697102</v>
      </c>
      <c r="AD410" s="39">
        <v>9370.1645241129409</v>
      </c>
      <c r="AE410" s="39">
        <v>1857.03452273067</v>
      </c>
      <c r="AF410" s="39">
        <v>696.73847157920795</v>
      </c>
      <c r="AG410" s="39">
        <v>220313.78308207501</v>
      </c>
      <c r="AH410" s="39">
        <v>22327.8959858212</v>
      </c>
      <c r="AI410" s="39">
        <v>211141.547026799</v>
      </c>
      <c r="AJ410" s="39">
        <v>20937.379964079599</v>
      </c>
      <c r="AK410" s="39">
        <v>10092.4292427323</v>
      </c>
      <c r="AL410" s="39">
        <v>1411.84074541872</v>
      </c>
      <c r="AM410" s="39">
        <v>222227.6924877</v>
      </c>
      <c r="AN410" s="39">
        <v>23021.800472513001</v>
      </c>
      <c r="AO410" s="39">
        <v>23564.344166713799</v>
      </c>
      <c r="AP410" s="39">
        <v>46949.554632174099</v>
      </c>
      <c r="AQ410" s="39">
        <v>66.246090988448799</v>
      </c>
      <c r="AR410" s="39">
        <v>51.910811504294301</v>
      </c>
      <c r="AS410" s="39">
        <v>14256.520715613</v>
      </c>
      <c r="AT410" s="39">
        <v>4831.0157912831301</v>
      </c>
      <c r="AU410" s="39">
        <v>13048.342222907</v>
      </c>
      <c r="AV410" s="39">
        <v>4560.6950889954896</v>
      </c>
      <c r="AW410" s="39">
        <v>1077.3680890319199</v>
      </c>
      <c r="AX410" s="39">
        <v>290.48292169650199</v>
      </c>
      <c r="AY410" s="39">
        <v>14324.7627812627</v>
      </c>
      <c r="AZ410" s="39">
        <v>4884.44157021915</v>
      </c>
      <c r="BA410" s="39">
        <v>4879.2397603865802</v>
      </c>
      <c r="BB410" s="39">
        <v>5372.3663548925597</v>
      </c>
    </row>
    <row r="411" spans="1:54">
      <c r="A411" s="38">
        <v>43220</v>
      </c>
      <c r="B411" s="39">
        <v>1929.7938561040601</v>
      </c>
      <c r="C411" s="39">
        <v>765.08839018733499</v>
      </c>
      <c r="D411" s="39">
        <v>1757.8797436362399</v>
      </c>
      <c r="E411" s="39">
        <v>704.45920705566402</v>
      </c>
      <c r="F411" s="39">
        <v>158.25405252804799</v>
      </c>
      <c r="G411" s="39">
        <v>47.349110423236603</v>
      </c>
      <c r="H411" s="39">
        <v>238830.722247053</v>
      </c>
      <c r="I411" s="39">
        <v>27142.507765712598</v>
      </c>
      <c r="J411" s="39">
        <v>225744.106186391</v>
      </c>
      <c r="K411" s="39">
        <v>25357.470316264898</v>
      </c>
      <c r="L411" s="39">
        <v>11520.8589131873</v>
      </c>
      <c r="M411" s="39">
        <v>1737.8392531756299</v>
      </c>
      <c r="N411" s="39">
        <v>240764.78687431201</v>
      </c>
      <c r="O411" s="39">
        <v>27900.302751578602</v>
      </c>
      <c r="P411" s="39">
        <v>28561.8654030496</v>
      </c>
      <c r="Q411" s="39">
        <v>32089.468291384299</v>
      </c>
      <c r="R411" s="39">
        <v>51837.522895571703</v>
      </c>
      <c r="S411" s="39">
        <v>244726.57317772601</v>
      </c>
      <c r="T411" s="39">
        <v>26713.962960499899</v>
      </c>
      <c r="U411" s="39">
        <v>61715.185934822897</v>
      </c>
      <c r="V411" s="39">
        <v>8384.8395198733906</v>
      </c>
      <c r="W411" s="39">
        <v>164678.240524111</v>
      </c>
      <c r="X411" s="39">
        <v>16642.632848759698</v>
      </c>
      <c r="Y411" s="39">
        <v>13858.163808933399</v>
      </c>
      <c r="Z411" s="39">
        <v>1485.61240654225</v>
      </c>
      <c r="AA411" s="39">
        <v>192396.26404298801</v>
      </c>
      <c r="AB411" s="39">
        <v>17556.0826175332</v>
      </c>
      <c r="AC411" s="39">
        <v>50375.808254846801</v>
      </c>
      <c r="AD411" s="39">
        <v>9315.08813316958</v>
      </c>
      <c r="AE411" s="39">
        <v>1852.57107633697</v>
      </c>
      <c r="AF411" s="39">
        <v>710.87645685737903</v>
      </c>
      <c r="AG411" s="39">
        <v>223702.36323136801</v>
      </c>
      <c r="AH411" s="39">
        <v>22291.312079951502</v>
      </c>
      <c r="AI411" s="39">
        <v>211155.10496452899</v>
      </c>
      <c r="AJ411" s="39">
        <v>20839.7667639055</v>
      </c>
      <c r="AK411" s="39">
        <v>10282.4064159256</v>
      </c>
      <c r="AL411" s="39">
        <v>1440.1096243291099</v>
      </c>
      <c r="AM411" s="39">
        <v>225468.53832156901</v>
      </c>
      <c r="AN411" s="39">
        <v>23002.0736475718</v>
      </c>
      <c r="AO411" s="39">
        <v>23735.675582761702</v>
      </c>
      <c r="AP411" s="39">
        <v>46557.724212962901</v>
      </c>
      <c r="AQ411" s="39">
        <v>64.927109850918796</v>
      </c>
      <c r="AR411" s="39">
        <v>51.926591735636201</v>
      </c>
      <c r="AS411" s="39">
        <v>14197.120110895001</v>
      </c>
      <c r="AT411" s="39">
        <v>4840.9354319250497</v>
      </c>
      <c r="AU411" s="39">
        <v>13239.148639913299</v>
      </c>
      <c r="AV411" s="39">
        <v>4533.0979966283003</v>
      </c>
      <c r="AW411" s="39">
        <v>1040.08339234559</v>
      </c>
      <c r="AX411" s="39">
        <v>287.444163979797</v>
      </c>
      <c r="AY411" s="39">
        <v>14260.353646002801</v>
      </c>
      <c r="AZ411" s="39">
        <v>4891.7468496572701</v>
      </c>
      <c r="BA411" s="39">
        <v>4931.6787723699299</v>
      </c>
      <c r="BB411" s="39">
        <v>5330.7926745069999</v>
      </c>
    </row>
    <row r="412" spans="1:54">
      <c r="A412" s="38">
        <v>43251</v>
      </c>
      <c r="B412" s="39">
        <v>1884.46677509203</v>
      </c>
      <c r="C412" s="39">
        <v>725.80826242618605</v>
      </c>
      <c r="D412" s="39">
        <v>1658.48675443772</v>
      </c>
      <c r="E412" s="39">
        <v>660.49186689161297</v>
      </c>
      <c r="F412" s="39">
        <v>171.508635237639</v>
      </c>
      <c r="G412" s="39">
        <v>50.859045064079602</v>
      </c>
      <c r="H412" s="39">
        <v>233153.94450688301</v>
      </c>
      <c r="I412" s="39">
        <v>26671.733830615201</v>
      </c>
      <c r="J412" s="39">
        <v>223994.23985629299</v>
      </c>
      <c r="K412" s="39">
        <v>25107.974062099802</v>
      </c>
      <c r="L412" s="39">
        <v>11137.994505852899</v>
      </c>
      <c r="M412" s="39">
        <v>1708.7083905086999</v>
      </c>
      <c r="N412" s="39">
        <v>234867.01023119601</v>
      </c>
      <c r="O412" s="39">
        <v>27385.779468678698</v>
      </c>
      <c r="P412" s="39">
        <v>27938.672449110501</v>
      </c>
      <c r="Q412" s="39">
        <v>32479.507403704501</v>
      </c>
      <c r="R412" s="39">
        <v>52050.234298024901</v>
      </c>
      <c r="S412" s="39">
        <v>237667.83810959701</v>
      </c>
      <c r="T412" s="39">
        <v>26599.70237087</v>
      </c>
      <c r="U412" s="39">
        <v>62550.099225591097</v>
      </c>
      <c r="V412" s="39">
        <v>8433.9405485732696</v>
      </c>
      <c r="W412" s="39">
        <v>165015.55351582399</v>
      </c>
      <c r="X412" s="39">
        <v>16668.327438335498</v>
      </c>
      <c r="Y412" s="39">
        <v>10798.758842114699</v>
      </c>
      <c r="Z412" s="39">
        <v>1385.9497008063099</v>
      </c>
      <c r="AA412" s="39">
        <v>185768.315405445</v>
      </c>
      <c r="AB412" s="39">
        <v>14653.4438468434</v>
      </c>
      <c r="AC412" s="39">
        <v>53913.262578199501</v>
      </c>
      <c r="AD412" s="39">
        <v>11742.8514607911</v>
      </c>
      <c r="AE412" s="39">
        <v>1802.8936356792599</v>
      </c>
      <c r="AF412" s="39">
        <v>676.52198077004698</v>
      </c>
      <c r="AG412" s="39">
        <v>218771.39765630601</v>
      </c>
      <c r="AH412" s="39">
        <v>21977.9250469662</v>
      </c>
      <c r="AI412" s="39">
        <v>209591.76359561601</v>
      </c>
      <c r="AJ412" s="39">
        <v>20492.234164404399</v>
      </c>
      <c r="AK412" s="39">
        <v>10082.128985372899</v>
      </c>
      <c r="AL412" s="39">
        <v>1416.8405778184799</v>
      </c>
      <c r="AM412" s="39">
        <v>220580.566300248</v>
      </c>
      <c r="AN412" s="39">
        <v>22646.740032224101</v>
      </c>
      <c r="AO412" s="39">
        <v>23138.960734264201</v>
      </c>
      <c r="AP412" s="39">
        <v>46632.868857756897</v>
      </c>
      <c r="AQ412" s="39">
        <v>63.294753904377302</v>
      </c>
      <c r="AR412" s="39">
        <v>47.345262033628003</v>
      </c>
      <c r="AS412" s="39">
        <v>14129.690146388701</v>
      </c>
      <c r="AT412" s="39">
        <v>4826.3148831621402</v>
      </c>
      <c r="AU412" s="39">
        <v>13141.727677716999</v>
      </c>
      <c r="AV412" s="39">
        <v>4568.8866449657899</v>
      </c>
      <c r="AW412" s="39">
        <v>1024.69281101294</v>
      </c>
      <c r="AX412" s="39">
        <v>289.37363354889999</v>
      </c>
      <c r="AY412" s="39">
        <v>14192.580067586699</v>
      </c>
      <c r="AZ412" s="39">
        <v>4875.5595297343398</v>
      </c>
      <c r="BA412" s="39">
        <v>4873.1125533398699</v>
      </c>
      <c r="BB412" s="39">
        <v>5340.9858689330704</v>
      </c>
    </row>
    <row r="413" spans="1:54">
      <c r="A413" s="38">
        <v>43281</v>
      </c>
      <c r="B413" s="39">
        <v>1879.6626852787699</v>
      </c>
      <c r="C413" s="39">
        <v>715.65861975033602</v>
      </c>
      <c r="D413" s="39">
        <v>1681.09891695943</v>
      </c>
      <c r="E413" s="39">
        <v>657.12726277568902</v>
      </c>
      <c r="F413" s="39">
        <v>175.501134991692</v>
      </c>
      <c r="G413" s="39">
        <v>51.1696215435474</v>
      </c>
      <c r="H413" s="39">
        <v>238636.056189289</v>
      </c>
      <c r="I413" s="39">
        <v>27220.423875202501</v>
      </c>
      <c r="J413" s="39">
        <v>226014.570079275</v>
      </c>
      <c r="K413" s="39">
        <v>25491.858822628099</v>
      </c>
      <c r="L413" s="39">
        <v>11477.592609471199</v>
      </c>
      <c r="M413" s="39">
        <v>1737.30076614874</v>
      </c>
      <c r="N413" s="39">
        <v>240465.48323325999</v>
      </c>
      <c r="O413" s="39">
        <v>27925.095144001301</v>
      </c>
      <c r="P413" s="39">
        <v>28351.9916045602</v>
      </c>
      <c r="Q413" s="39">
        <v>32591.6300730232</v>
      </c>
      <c r="R413" s="39">
        <v>52083.333963250399</v>
      </c>
      <c r="S413" s="39">
        <v>239345.708978701</v>
      </c>
      <c r="T413" s="39">
        <v>26742.902945394799</v>
      </c>
      <c r="U413" s="39">
        <v>62502.3210577668</v>
      </c>
      <c r="V413" s="39">
        <v>8505.0999363603405</v>
      </c>
      <c r="W413" s="39">
        <v>165881.014125432</v>
      </c>
      <c r="X413" s="39">
        <v>16785.863625304901</v>
      </c>
      <c r="Y413" s="39">
        <v>10990.3548313269</v>
      </c>
      <c r="Z413" s="39">
        <v>1391.7626799964</v>
      </c>
      <c r="AA413" s="39">
        <v>186076.80460532199</v>
      </c>
      <c r="AB413" s="39">
        <v>14662.2294675384</v>
      </c>
      <c r="AC413" s="39">
        <v>54791.374247928703</v>
      </c>
      <c r="AD413" s="39">
        <v>11773.699072334201</v>
      </c>
      <c r="AE413" s="39">
        <v>1792.7902650021099</v>
      </c>
      <c r="AF413" s="39">
        <v>665.49026842414298</v>
      </c>
      <c r="AG413" s="39">
        <v>224278.01488114899</v>
      </c>
      <c r="AH413" s="39">
        <v>22315.233249963199</v>
      </c>
      <c r="AI413" s="39">
        <v>212571.98644680899</v>
      </c>
      <c r="AJ413" s="39">
        <v>20841.1269350656</v>
      </c>
      <c r="AK413" s="39">
        <v>10343.9383225041</v>
      </c>
      <c r="AL413" s="39">
        <v>1445.2904221568299</v>
      </c>
      <c r="AM413" s="39">
        <v>226071.916031865</v>
      </c>
      <c r="AN413" s="39">
        <v>22969.011008915</v>
      </c>
      <c r="AO413" s="39">
        <v>23412.619824286201</v>
      </c>
      <c r="AP413" s="39">
        <v>46541.666412017003</v>
      </c>
      <c r="AQ413" s="39">
        <v>60.9935627763345</v>
      </c>
      <c r="AR413" s="39">
        <v>50.382428681781498</v>
      </c>
      <c r="AS413" s="39">
        <v>14181.748690496201</v>
      </c>
      <c r="AT413" s="39">
        <v>4879.0201449178403</v>
      </c>
      <c r="AU413" s="39">
        <v>13247.9571468583</v>
      </c>
      <c r="AV413" s="39">
        <v>4610.1508946120703</v>
      </c>
      <c r="AW413" s="39">
        <v>1033.7183457746501</v>
      </c>
      <c r="AX413" s="39">
        <v>287.75827636003299</v>
      </c>
      <c r="AY413" s="39">
        <v>14243.4690128195</v>
      </c>
      <c r="AZ413" s="39">
        <v>4928.6425517243697</v>
      </c>
      <c r="BA413" s="39">
        <v>4892.98952573939</v>
      </c>
      <c r="BB413" s="39">
        <v>5379.6224826486196</v>
      </c>
    </row>
    <row r="414" spans="1:54">
      <c r="A414" s="38">
        <v>43312</v>
      </c>
      <c r="B414" s="39">
        <v>1883.39935781852</v>
      </c>
      <c r="C414" s="39">
        <v>725.01982937626303</v>
      </c>
      <c r="D414" s="39">
        <v>1686.18574166135</v>
      </c>
      <c r="E414" s="39">
        <v>668.69492137792304</v>
      </c>
      <c r="F414" s="39">
        <v>177.27757310598699</v>
      </c>
      <c r="G414" s="39">
        <v>51.4614452861206</v>
      </c>
      <c r="H414" s="39">
        <v>240045.881649391</v>
      </c>
      <c r="I414" s="39">
        <v>27452.729368039101</v>
      </c>
      <c r="J414" s="39">
        <v>228702.06292439401</v>
      </c>
      <c r="K414" s="39">
        <v>25685.3358100732</v>
      </c>
      <c r="L414" s="39">
        <v>11434.624856332401</v>
      </c>
      <c r="M414" s="39">
        <v>1816.3889020751899</v>
      </c>
      <c r="N414" s="39">
        <v>241947.36148273901</v>
      </c>
      <c r="O414" s="39">
        <v>28179.8908294014</v>
      </c>
      <c r="P414" s="39">
        <v>28609.917154838698</v>
      </c>
      <c r="Q414" s="39">
        <v>32558.878542953302</v>
      </c>
      <c r="R414" s="39">
        <v>52071.147319668496</v>
      </c>
      <c r="S414" s="39">
        <v>239489.49397472301</v>
      </c>
      <c r="T414" s="39">
        <v>26504.020132704201</v>
      </c>
      <c r="U414" s="39">
        <v>64076.130992760198</v>
      </c>
      <c r="V414" s="39">
        <v>8558.3976778296001</v>
      </c>
      <c r="W414" s="39">
        <v>165299.45125622299</v>
      </c>
      <c r="X414" s="39">
        <v>16646.469800537699</v>
      </c>
      <c r="Y414" s="39">
        <v>10434.421964396301</v>
      </c>
      <c r="Z414" s="39">
        <v>1362.6614671442001</v>
      </c>
      <c r="AA414" s="39">
        <v>187299.97622031599</v>
      </c>
      <c r="AB414" s="39">
        <v>14705.0133183528</v>
      </c>
      <c r="AC414" s="39">
        <v>53367.006887917203</v>
      </c>
      <c r="AD414" s="39">
        <v>11819.1791172309</v>
      </c>
      <c r="AE414" s="39">
        <v>1794.00465009595</v>
      </c>
      <c r="AF414" s="39">
        <v>671.03973135328499</v>
      </c>
      <c r="AG414" s="39">
        <v>225384.64680274599</v>
      </c>
      <c r="AH414" s="39">
        <v>22434.266486844499</v>
      </c>
      <c r="AI414" s="39">
        <v>214444.536335157</v>
      </c>
      <c r="AJ414" s="39">
        <v>20905.939989514201</v>
      </c>
      <c r="AK414" s="39">
        <v>10178.874188018999</v>
      </c>
      <c r="AL414" s="39">
        <v>1527.6158700896699</v>
      </c>
      <c r="AM414" s="39">
        <v>227164.24573723099</v>
      </c>
      <c r="AN414" s="39">
        <v>23105.290722821501</v>
      </c>
      <c r="AO414" s="39">
        <v>23598.486682736999</v>
      </c>
      <c r="AP414" s="39">
        <v>46493.731179754599</v>
      </c>
      <c r="AQ414" s="39">
        <v>62.457355783476899</v>
      </c>
      <c r="AR414" s="39">
        <v>50.167958124587003</v>
      </c>
      <c r="AS414" s="39">
        <v>14423.2966858945</v>
      </c>
      <c r="AT414" s="39">
        <v>5030.8783917897899</v>
      </c>
      <c r="AU414" s="39">
        <v>13432.1400438656</v>
      </c>
      <c r="AV414" s="39">
        <v>4711.8702332833</v>
      </c>
      <c r="AW414" s="39">
        <v>1053.1348512075999</v>
      </c>
      <c r="AX414" s="39">
        <v>295.05997788727001</v>
      </c>
      <c r="AY414" s="39">
        <v>14485.3456615995</v>
      </c>
      <c r="AZ414" s="39">
        <v>5070.8850775340597</v>
      </c>
      <c r="BA414" s="39">
        <v>4972.8378430764396</v>
      </c>
      <c r="BB414" s="39">
        <v>5564.15066846421</v>
      </c>
    </row>
    <row r="415" spans="1:54">
      <c r="A415" s="38">
        <v>43343</v>
      </c>
      <c r="B415" s="39">
        <v>1932.78675483859</v>
      </c>
      <c r="C415" s="39">
        <v>704.71215483910396</v>
      </c>
      <c r="D415" s="39">
        <v>1766.9777693286101</v>
      </c>
      <c r="E415" s="39">
        <v>655.67243014281905</v>
      </c>
      <c r="F415" s="39">
        <v>173.31944038757999</v>
      </c>
      <c r="G415" s="39">
        <v>49.433671007098297</v>
      </c>
      <c r="H415" s="39">
        <v>239736.58095981399</v>
      </c>
      <c r="I415" s="39">
        <v>27425.838391308698</v>
      </c>
      <c r="J415" s="39">
        <v>229329.738000282</v>
      </c>
      <c r="K415" s="39">
        <v>25695.592190426101</v>
      </c>
      <c r="L415" s="39">
        <v>11050.443313407901</v>
      </c>
      <c r="M415" s="39">
        <v>1731.0656130637301</v>
      </c>
      <c r="N415" s="39">
        <v>241817.65907123001</v>
      </c>
      <c r="O415" s="39">
        <v>28144.432351911601</v>
      </c>
      <c r="P415" s="39">
        <v>28724.772665089102</v>
      </c>
      <c r="Q415" s="39">
        <v>32480.4659361755</v>
      </c>
      <c r="R415" s="39">
        <v>52081.939548601003</v>
      </c>
      <c r="S415" s="39">
        <v>242556.77748152701</v>
      </c>
      <c r="T415" s="39">
        <v>26839.0246291658</v>
      </c>
      <c r="U415" s="39">
        <v>64877.188187526801</v>
      </c>
      <c r="V415" s="39">
        <v>8684.9272071225805</v>
      </c>
      <c r="W415" s="39">
        <v>166329.062113817</v>
      </c>
      <c r="X415" s="39">
        <v>16849.907920283</v>
      </c>
      <c r="Y415" s="39">
        <v>11045.728425888599</v>
      </c>
      <c r="Z415" s="39">
        <v>1364.2363754819301</v>
      </c>
      <c r="AA415" s="39">
        <v>188667.07699068601</v>
      </c>
      <c r="AB415" s="39">
        <v>14712.8814259995</v>
      </c>
      <c r="AC415" s="39">
        <v>54407.5716451013</v>
      </c>
      <c r="AD415" s="39">
        <v>12011.2968230276</v>
      </c>
      <c r="AE415" s="39">
        <v>1855.65606225888</v>
      </c>
      <c r="AF415" s="39">
        <v>657.85844921456896</v>
      </c>
      <c r="AG415" s="39">
        <v>224904.124021191</v>
      </c>
      <c r="AH415" s="39">
        <v>22398.0243411294</v>
      </c>
      <c r="AI415" s="39">
        <v>216497.58861327599</v>
      </c>
      <c r="AJ415" s="39">
        <v>20937.305335868001</v>
      </c>
      <c r="AK415" s="39">
        <v>9996.0862826040993</v>
      </c>
      <c r="AL415" s="39">
        <v>1435.34438188484</v>
      </c>
      <c r="AM415" s="39">
        <v>226783.27861255701</v>
      </c>
      <c r="AN415" s="39">
        <v>23039.916290637899</v>
      </c>
      <c r="AO415" s="39">
        <v>23567.547892781698</v>
      </c>
      <c r="AP415" s="39">
        <v>46595.282410921398</v>
      </c>
      <c r="AQ415" s="39">
        <v>63.315330075486202</v>
      </c>
      <c r="AR415" s="39">
        <v>49.366530323915001</v>
      </c>
      <c r="AS415" s="39">
        <v>14546.7180696368</v>
      </c>
      <c r="AT415" s="39">
        <v>5028.8452317483598</v>
      </c>
      <c r="AU415" s="39">
        <v>13582.4458182076</v>
      </c>
      <c r="AV415" s="39">
        <v>4744.8690774971701</v>
      </c>
      <c r="AW415" s="39">
        <v>1029.3246734688701</v>
      </c>
      <c r="AX415" s="39">
        <v>292.40162336087502</v>
      </c>
      <c r="AY415" s="39">
        <v>14610.579323629599</v>
      </c>
      <c r="AZ415" s="39">
        <v>5080.17851847356</v>
      </c>
      <c r="BA415" s="39">
        <v>5063.5996028193804</v>
      </c>
      <c r="BB415" s="39">
        <v>5607.4237846252199</v>
      </c>
    </row>
    <row r="416" spans="1:54">
      <c r="A416" s="38">
        <v>43373</v>
      </c>
      <c r="B416" s="39">
        <v>1843.4425928830201</v>
      </c>
      <c r="C416" s="39">
        <v>708.31155367989004</v>
      </c>
      <c r="D416" s="39">
        <v>1685.8926351929999</v>
      </c>
      <c r="E416" s="39">
        <v>652.66135422008097</v>
      </c>
      <c r="F416" s="39">
        <v>171.845349540054</v>
      </c>
      <c r="G416" s="39">
        <v>49.7511872340868</v>
      </c>
      <c r="H416" s="39">
        <v>240320.38895461199</v>
      </c>
      <c r="I416" s="39">
        <v>27421.946630599799</v>
      </c>
      <c r="J416" s="39">
        <v>229390.88133258501</v>
      </c>
      <c r="K416" s="39">
        <v>25686.3490534308</v>
      </c>
      <c r="L416" s="39">
        <v>11038.711009869899</v>
      </c>
      <c r="M416" s="39">
        <v>1726.3027268498299</v>
      </c>
      <c r="N416" s="39">
        <v>242187.55724444101</v>
      </c>
      <c r="O416" s="39">
        <v>28138.585605562399</v>
      </c>
      <c r="P416" s="39">
        <v>28711.061407341898</v>
      </c>
      <c r="Q416" s="39">
        <v>32561.007118529898</v>
      </c>
      <c r="R416" s="39">
        <v>52027.897580336699</v>
      </c>
      <c r="S416" s="39">
        <v>245361.578969608</v>
      </c>
      <c r="T416" s="39">
        <v>27119.2795948532</v>
      </c>
      <c r="U416" s="39">
        <v>66696.651980674797</v>
      </c>
      <c r="V416" s="39">
        <v>8808.5557268518605</v>
      </c>
      <c r="W416" s="39">
        <v>168879.04861019601</v>
      </c>
      <c r="X416" s="39">
        <v>16893.307081139701</v>
      </c>
      <c r="Y416" s="39">
        <v>11165.693936633899</v>
      </c>
      <c r="Z416" s="39">
        <v>1380.1866500639801</v>
      </c>
      <c r="AA416" s="39">
        <v>191887.68290734899</v>
      </c>
      <c r="AB416" s="39">
        <v>14999.741153802899</v>
      </c>
      <c r="AC416" s="39">
        <v>55002.077680944902</v>
      </c>
      <c r="AD416" s="39">
        <v>12110.393542346201</v>
      </c>
      <c r="AE416" s="39">
        <v>1793.23851567764</v>
      </c>
      <c r="AF416" s="39">
        <v>661.54354075545405</v>
      </c>
      <c r="AG416" s="39">
        <v>225927.38317019001</v>
      </c>
      <c r="AH416" s="39">
        <v>22421.9645224331</v>
      </c>
      <c r="AI416" s="39">
        <v>216847.07380473599</v>
      </c>
      <c r="AJ416" s="39">
        <v>21019.751189179398</v>
      </c>
      <c r="AK416" s="39">
        <v>9956.62510728907</v>
      </c>
      <c r="AL416" s="39">
        <v>1430.0945562515899</v>
      </c>
      <c r="AM416" s="39">
        <v>227705.44951525601</v>
      </c>
      <c r="AN416" s="39">
        <v>23066.829163473001</v>
      </c>
      <c r="AO416" s="39">
        <v>23660.841678301</v>
      </c>
      <c r="AP416" s="39">
        <v>46486.0502476732</v>
      </c>
      <c r="AQ416" s="39">
        <v>64.573671622091098</v>
      </c>
      <c r="AR416" s="39">
        <v>51.276303544456098</v>
      </c>
      <c r="AS416" s="39">
        <v>14802.8643163489</v>
      </c>
      <c r="AT416" s="39">
        <v>5054.7790029138896</v>
      </c>
      <c r="AU416" s="39">
        <v>13604.1749425132</v>
      </c>
      <c r="AV416" s="39">
        <v>4761.3458830607597</v>
      </c>
      <c r="AW416" s="39">
        <v>1044.6239458582099</v>
      </c>
      <c r="AX416" s="39">
        <v>296.148437476374</v>
      </c>
      <c r="AY416" s="39">
        <v>14868.163958654901</v>
      </c>
      <c r="AZ416" s="39">
        <v>5107.3217373277803</v>
      </c>
      <c r="BA416" s="39">
        <v>5086.2724922124198</v>
      </c>
      <c r="BB416" s="39">
        <v>5639.5267537956697</v>
      </c>
    </row>
    <row r="417" spans="1:54">
      <c r="A417" s="38">
        <v>43404</v>
      </c>
      <c r="B417" s="39">
        <v>1841.19875149986</v>
      </c>
      <c r="C417" s="39">
        <v>685.76448352798798</v>
      </c>
      <c r="D417" s="39">
        <v>1681.31397063388</v>
      </c>
      <c r="E417" s="39">
        <v>638.55956132475103</v>
      </c>
      <c r="F417" s="39">
        <v>172.71875074523101</v>
      </c>
      <c r="G417" s="39">
        <v>49.152647920765503</v>
      </c>
      <c r="H417" s="39">
        <v>240600.111596431</v>
      </c>
      <c r="I417" s="39">
        <v>27429.5939277494</v>
      </c>
      <c r="J417" s="39">
        <v>228430.12493877299</v>
      </c>
      <c r="K417" s="39">
        <v>25647.155757138298</v>
      </c>
      <c r="L417" s="39">
        <v>10789.256882613199</v>
      </c>
      <c r="M417" s="39">
        <v>1714.60353919605</v>
      </c>
      <c r="N417" s="39">
        <v>242487.837153826</v>
      </c>
      <c r="O417" s="39">
        <v>28115.513019915601</v>
      </c>
      <c r="P417" s="39">
        <v>28600.679721495198</v>
      </c>
      <c r="Q417" s="39">
        <v>32201.427784355001</v>
      </c>
      <c r="R417" s="39">
        <v>52089.132195002501</v>
      </c>
      <c r="S417" s="39">
        <v>237465.43508035201</v>
      </c>
      <c r="T417" s="39">
        <v>26724.7346165977</v>
      </c>
      <c r="U417" s="39">
        <v>64331.373170260696</v>
      </c>
      <c r="V417" s="39">
        <v>8653.8178773218497</v>
      </c>
      <c r="W417" s="39">
        <v>162353.20637761601</v>
      </c>
      <c r="X417" s="39">
        <v>16645.6010778856</v>
      </c>
      <c r="Y417" s="39">
        <v>11255.6829270339</v>
      </c>
      <c r="Z417" s="39">
        <v>1407.8956899508801</v>
      </c>
      <c r="AA417" s="39">
        <v>183047.96616531</v>
      </c>
      <c r="AB417" s="39">
        <v>14613.2836700926</v>
      </c>
      <c r="AC417" s="39">
        <v>53011.343853787897</v>
      </c>
      <c r="AD417" s="39">
        <v>12021.700590267399</v>
      </c>
      <c r="AE417" s="39">
        <v>1790.08078849976</v>
      </c>
      <c r="AF417" s="39">
        <v>636.95196886235101</v>
      </c>
      <c r="AG417" s="39">
        <v>226367.22377890101</v>
      </c>
      <c r="AH417" s="39">
        <v>22245.437545913301</v>
      </c>
      <c r="AI417" s="39">
        <v>216516.8430578</v>
      </c>
      <c r="AJ417" s="39">
        <v>20923.0636342916</v>
      </c>
      <c r="AK417" s="39">
        <v>9797.8416234644992</v>
      </c>
      <c r="AL417" s="39">
        <v>1417.0532701894199</v>
      </c>
      <c r="AM417" s="39">
        <v>228169.43838412</v>
      </c>
      <c r="AN417" s="39">
        <v>22904.953928347299</v>
      </c>
      <c r="AO417" s="39">
        <v>23524.273673211999</v>
      </c>
      <c r="AP417" s="39">
        <v>46238.189532093398</v>
      </c>
      <c r="AQ417" s="39">
        <v>62.160412147818498</v>
      </c>
      <c r="AR417" s="39">
        <v>49.534814006524897</v>
      </c>
      <c r="AS417" s="39">
        <v>14508.1737404944</v>
      </c>
      <c r="AT417" s="39">
        <v>5216.1510166816197</v>
      </c>
      <c r="AU417" s="39">
        <v>13399.022743744599</v>
      </c>
      <c r="AV417" s="39">
        <v>4874.1277938248404</v>
      </c>
      <c r="AW417" s="39">
        <v>1049.9617380083901</v>
      </c>
      <c r="AX417" s="39">
        <v>299.44452314315799</v>
      </c>
      <c r="AY417" s="39">
        <v>14568.896692889701</v>
      </c>
      <c r="AZ417" s="39">
        <v>5264.9608888443499</v>
      </c>
      <c r="BA417" s="39">
        <v>5045.0346203013596</v>
      </c>
      <c r="BB417" s="39">
        <v>5887.84912117984</v>
      </c>
    </row>
    <row r="418" spans="1:54">
      <c r="A418" s="38">
        <v>43434</v>
      </c>
      <c r="B418" s="39">
        <v>1780.2479678192601</v>
      </c>
      <c r="C418" s="39">
        <v>665.20799123850895</v>
      </c>
      <c r="D418" s="39">
        <v>1640.8045748812699</v>
      </c>
      <c r="E418" s="39">
        <v>627.73706645883897</v>
      </c>
      <c r="F418" s="39">
        <v>162.65235119250099</v>
      </c>
      <c r="G418" s="39">
        <v>48.242309935519302</v>
      </c>
      <c r="H418" s="39">
        <v>239071.28750863601</v>
      </c>
      <c r="I418" s="39">
        <v>27313.966737454401</v>
      </c>
      <c r="J418" s="39">
        <v>229687.29452775701</v>
      </c>
      <c r="K418" s="39">
        <v>25567.241562583898</v>
      </c>
      <c r="L418" s="39">
        <v>10415.511463144099</v>
      </c>
      <c r="M418" s="39">
        <v>1637.4158451645401</v>
      </c>
      <c r="N418" s="39">
        <v>240911.560828271</v>
      </c>
      <c r="O418" s="39">
        <v>27987.620166586599</v>
      </c>
      <c r="P418" s="39">
        <v>28690.957751616901</v>
      </c>
      <c r="Q418" s="39">
        <v>32149.004820861799</v>
      </c>
      <c r="R418" s="39">
        <v>51803.769765958401</v>
      </c>
      <c r="S418" s="39">
        <v>239698.19033206301</v>
      </c>
      <c r="T418" s="39">
        <v>26274.881497674702</v>
      </c>
      <c r="U418" s="39">
        <v>66294.533960147193</v>
      </c>
      <c r="V418" s="39">
        <v>8764.0299627530803</v>
      </c>
      <c r="W418" s="39">
        <v>163515.93950843401</v>
      </c>
      <c r="X418" s="39">
        <v>16249.0781325683</v>
      </c>
      <c r="Y418" s="39">
        <v>11568.858491737799</v>
      </c>
      <c r="Z418" s="39">
        <v>1428.0857014729199</v>
      </c>
      <c r="AA418" s="39">
        <v>184438.46966360501</v>
      </c>
      <c r="AB418" s="39">
        <v>14423.5466451021</v>
      </c>
      <c r="AC418" s="39">
        <v>54636.759544001303</v>
      </c>
      <c r="AD418" s="39">
        <v>11987.623175156799</v>
      </c>
      <c r="AE418" s="39">
        <v>1736.9362559840499</v>
      </c>
      <c r="AF418" s="39">
        <v>618.42224889249303</v>
      </c>
      <c r="AG418" s="39">
        <v>225205.675720878</v>
      </c>
      <c r="AH418" s="39">
        <v>22264.0496353505</v>
      </c>
      <c r="AI418" s="39">
        <v>215861.49716234099</v>
      </c>
      <c r="AJ418" s="39">
        <v>20885.916615902701</v>
      </c>
      <c r="AK418" s="39">
        <v>9471.9810179738306</v>
      </c>
      <c r="AL418" s="39">
        <v>1339.6906112643201</v>
      </c>
      <c r="AM418" s="39">
        <v>226938.71961209801</v>
      </c>
      <c r="AN418" s="39">
        <v>22882.236710889902</v>
      </c>
      <c r="AO418" s="39">
        <v>23524.029682511398</v>
      </c>
      <c r="AP418" s="39">
        <v>46082.592651213199</v>
      </c>
      <c r="AQ418" s="39">
        <v>59.988333524658501</v>
      </c>
      <c r="AR418" s="39">
        <v>48.587253207910102</v>
      </c>
      <c r="AS418" s="39">
        <v>14445.475492261699</v>
      </c>
      <c r="AT418" s="39">
        <v>5011.4788790335297</v>
      </c>
      <c r="AU418" s="39">
        <v>13415.5152199606</v>
      </c>
      <c r="AV418" s="39">
        <v>4730.1475093732397</v>
      </c>
      <c r="AW418" s="39">
        <v>1033.53981147268</v>
      </c>
      <c r="AX418" s="39">
        <v>291.75611814981602</v>
      </c>
      <c r="AY418" s="39">
        <v>14505.015342696401</v>
      </c>
      <c r="AZ418" s="39">
        <v>5060.1634536023403</v>
      </c>
      <c r="BA418" s="39">
        <v>5210.2830616984902</v>
      </c>
      <c r="BB418" s="39">
        <v>5698.6248882844402</v>
      </c>
    </row>
    <row r="419" spans="1:54">
      <c r="A419" s="38">
        <v>43465</v>
      </c>
      <c r="B419" s="39">
        <v>1698.0003014327599</v>
      </c>
      <c r="C419" s="39">
        <v>655.05388255481205</v>
      </c>
      <c r="D419" s="39">
        <v>1553.70178567221</v>
      </c>
      <c r="E419" s="39">
        <v>615.31699812362103</v>
      </c>
      <c r="F419" s="39">
        <v>157.674390978952</v>
      </c>
      <c r="G419" s="39">
        <v>48.424921066332402</v>
      </c>
      <c r="H419" s="39">
        <v>240414.486484022</v>
      </c>
      <c r="I419" s="39">
        <v>27136.283312560499</v>
      </c>
      <c r="J419" s="39">
        <v>230622.437287793</v>
      </c>
      <c r="K419" s="39">
        <v>25416.504394422602</v>
      </c>
      <c r="L419" s="39">
        <v>10020.0471575151</v>
      </c>
      <c r="M419" s="39">
        <v>1617.40891280233</v>
      </c>
      <c r="N419" s="39">
        <v>242060.94636900799</v>
      </c>
      <c r="O419" s="39">
        <v>27783.956298115001</v>
      </c>
      <c r="P419" s="39">
        <v>28559.721064440299</v>
      </c>
      <c r="Q419" s="39">
        <v>31812.304259464101</v>
      </c>
      <c r="R419" s="39">
        <v>51189.507792972901</v>
      </c>
      <c r="S419" s="39">
        <v>241487.58703564</v>
      </c>
      <c r="T419" s="39">
        <v>26233.918497819901</v>
      </c>
      <c r="U419" s="39">
        <v>66540.1275076413</v>
      </c>
      <c r="V419" s="39">
        <v>8776.5462614225798</v>
      </c>
      <c r="W419" s="39">
        <v>163990.53826166701</v>
      </c>
      <c r="X419" s="39">
        <v>16165.790202071201</v>
      </c>
      <c r="Y419" s="39">
        <v>11667.892968815</v>
      </c>
      <c r="Z419" s="39">
        <v>1415.7531979154901</v>
      </c>
      <c r="AA419" s="39">
        <v>184803.83269586699</v>
      </c>
      <c r="AB419" s="39">
        <v>14510.414087597999</v>
      </c>
      <c r="AC419" s="39">
        <v>56252.722296390799</v>
      </c>
      <c r="AD419" s="39">
        <v>12070.2226955242</v>
      </c>
      <c r="AE419" s="39">
        <v>1655.3498350949701</v>
      </c>
      <c r="AF419" s="39">
        <v>610.32130037562399</v>
      </c>
      <c r="AG419" s="39">
        <v>226198.84364887601</v>
      </c>
      <c r="AH419" s="39">
        <v>22042.708528206</v>
      </c>
      <c r="AI419" s="39">
        <v>217226.91836481099</v>
      </c>
      <c r="AJ419" s="39">
        <v>20682.879704962001</v>
      </c>
      <c r="AK419" s="39">
        <v>9070.09690350856</v>
      </c>
      <c r="AL419" s="39">
        <v>1337.42332161575</v>
      </c>
      <c r="AM419" s="39">
        <v>227802.124960499</v>
      </c>
      <c r="AN419" s="39">
        <v>22664.688550291499</v>
      </c>
      <c r="AO419" s="39">
        <v>23392.883310738202</v>
      </c>
      <c r="AP419" s="39">
        <v>45539.533540891003</v>
      </c>
      <c r="AQ419" s="39">
        <v>59.141160008703103</v>
      </c>
      <c r="AR419" s="39">
        <v>44.277395561589699</v>
      </c>
      <c r="AS419" s="39">
        <v>14425.3511874372</v>
      </c>
      <c r="AT419" s="39">
        <v>5105.6674046874296</v>
      </c>
      <c r="AU419" s="39">
        <v>13351.7422231527</v>
      </c>
      <c r="AV419" s="39">
        <v>4812.3593848550299</v>
      </c>
      <c r="AW419" s="39">
        <v>1025.2958181797301</v>
      </c>
      <c r="AX419" s="39">
        <v>296.07507560726799</v>
      </c>
      <c r="AY419" s="39">
        <v>14484.4004694224</v>
      </c>
      <c r="AZ419" s="39">
        <v>5152.5073078886098</v>
      </c>
      <c r="BA419" s="39">
        <v>5176.9575162302099</v>
      </c>
      <c r="BB419" s="39">
        <v>5603.6484027527003</v>
      </c>
    </row>
    <row r="420" spans="1:54">
      <c r="A420" s="38">
        <v>43496</v>
      </c>
      <c r="B420" s="39">
        <v>1726.6018580423099</v>
      </c>
      <c r="C420" s="39">
        <v>646.08780856524197</v>
      </c>
      <c r="D420" s="39">
        <v>1610.95504342348</v>
      </c>
      <c r="E420" s="39">
        <v>605.90675499174097</v>
      </c>
      <c r="F420" s="39">
        <v>156.323082261194</v>
      </c>
      <c r="G420" s="39">
        <v>48.470001412807598</v>
      </c>
      <c r="H420" s="39">
        <v>241583.068827248</v>
      </c>
      <c r="I420" s="39">
        <v>27350.8207613046</v>
      </c>
      <c r="J420" s="39">
        <v>233188.59203203599</v>
      </c>
      <c r="K420" s="39">
        <v>25698.685260472001</v>
      </c>
      <c r="L420" s="39">
        <v>10274.8785503322</v>
      </c>
      <c r="M420" s="39">
        <v>1660.8778254778699</v>
      </c>
      <c r="N420" s="39">
        <v>243430.68841995299</v>
      </c>
      <c r="O420" s="39">
        <v>28011.083920689802</v>
      </c>
      <c r="P420" s="39">
        <v>28435.7202814017</v>
      </c>
      <c r="Q420" s="39">
        <v>31554.393717346498</v>
      </c>
      <c r="R420" s="39">
        <v>51319.502628577</v>
      </c>
      <c r="S420" s="39">
        <v>243611.465149114</v>
      </c>
      <c r="T420" s="39">
        <v>26647.106004886398</v>
      </c>
      <c r="U420" s="39">
        <v>67194.393438343104</v>
      </c>
      <c r="V420" s="39">
        <v>8909.0203613260492</v>
      </c>
      <c r="W420" s="39">
        <v>164767.524540029</v>
      </c>
      <c r="X420" s="39">
        <v>16385.491567888399</v>
      </c>
      <c r="Y420" s="39">
        <v>11849.7751162068</v>
      </c>
      <c r="Z420" s="39">
        <v>1423.0502169920601</v>
      </c>
      <c r="AA420" s="39">
        <v>186794.86764216199</v>
      </c>
      <c r="AB420" s="39">
        <v>14548.0764833877</v>
      </c>
      <c r="AC420" s="39">
        <v>55198.578013247003</v>
      </c>
      <c r="AD420" s="39">
        <v>12275.4173764637</v>
      </c>
      <c r="AE420" s="39">
        <v>1701.4194024558799</v>
      </c>
      <c r="AF420" s="39">
        <v>598.91685413258494</v>
      </c>
      <c r="AG420" s="39">
        <v>227519.098092542</v>
      </c>
      <c r="AH420" s="39">
        <v>22129.509165859701</v>
      </c>
      <c r="AI420" s="39">
        <v>218929.26753746701</v>
      </c>
      <c r="AJ420" s="39">
        <v>20826.519490976902</v>
      </c>
      <c r="AK420" s="39">
        <v>9330.0248229900808</v>
      </c>
      <c r="AL420" s="39">
        <v>1357.2843742238199</v>
      </c>
      <c r="AM420" s="39">
        <v>229258.06814969401</v>
      </c>
      <c r="AN420" s="39">
        <v>22745.405364308499</v>
      </c>
      <c r="AO420" s="39">
        <v>23305.252251382699</v>
      </c>
      <c r="AP420" s="39">
        <v>45591.880005685103</v>
      </c>
      <c r="AQ420" s="39">
        <v>58.7853388974981</v>
      </c>
      <c r="AR420" s="39">
        <v>45.990289463134403</v>
      </c>
      <c r="AS420" s="39">
        <v>14427.9500375679</v>
      </c>
      <c r="AT420" s="39">
        <v>5202.3449377844699</v>
      </c>
      <c r="AU420" s="39">
        <v>13426.499011960501</v>
      </c>
      <c r="AV420" s="39">
        <v>4898.7876387248198</v>
      </c>
      <c r="AW420" s="39">
        <v>1068.81688006543</v>
      </c>
      <c r="AX420" s="39">
        <v>309.35744681651101</v>
      </c>
      <c r="AY420" s="39">
        <v>14487.504810377601</v>
      </c>
      <c r="AZ420" s="39">
        <v>5250.1584530598002</v>
      </c>
      <c r="BA420" s="39">
        <v>5122.8255229316701</v>
      </c>
      <c r="BB420" s="39">
        <v>5794.9660214127098</v>
      </c>
    </row>
    <row r="421" spans="1:54">
      <c r="A421" s="38">
        <v>43524</v>
      </c>
      <c r="B421" s="39">
        <v>1662.53813219425</v>
      </c>
      <c r="C421" s="39">
        <v>617.93093348760601</v>
      </c>
      <c r="D421" s="39">
        <v>1517.49132087763</v>
      </c>
      <c r="E421" s="39">
        <v>577.03358244885601</v>
      </c>
      <c r="F421" s="39">
        <v>152.96623584808401</v>
      </c>
      <c r="G421" s="39">
        <v>47.5860466695461</v>
      </c>
      <c r="H421" s="39">
        <v>243321.73231737199</v>
      </c>
      <c r="I421" s="39">
        <v>27518.821119513101</v>
      </c>
      <c r="J421" s="39">
        <v>233249.81746044301</v>
      </c>
      <c r="K421" s="39">
        <v>25864.688532149099</v>
      </c>
      <c r="L421" s="39">
        <v>9843.9752981536094</v>
      </c>
      <c r="M421" s="39">
        <v>1646.0067573768999</v>
      </c>
      <c r="N421" s="39">
        <v>245046.03343735699</v>
      </c>
      <c r="O421" s="39">
        <v>28136.272992950799</v>
      </c>
      <c r="P421" s="39">
        <v>28403.7936815795</v>
      </c>
      <c r="Q421" s="39">
        <v>31428.8578752842</v>
      </c>
      <c r="R421" s="39">
        <v>51485.845105709603</v>
      </c>
      <c r="S421" s="39">
        <v>245606.95283275101</v>
      </c>
      <c r="T421" s="39">
        <v>26880.848228588999</v>
      </c>
      <c r="U421" s="39">
        <v>66650.127564865994</v>
      </c>
      <c r="V421" s="39">
        <v>9026.3464091154692</v>
      </c>
      <c r="W421" s="39">
        <v>165855.75255690201</v>
      </c>
      <c r="X421" s="39">
        <v>16457.757963549499</v>
      </c>
      <c r="Y421" s="39">
        <v>12160.874943651401</v>
      </c>
      <c r="Z421" s="39">
        <v>1449.7514765618901</v>
      </c>
      <c r="AA421" s="39">
        <v>188343.74455253599</v>
      </c>
      <c r="AB421" s="39">
        <v>14596.003795070101</v>
      </c>
      <c r="AC421" s="39">
        <v>56350.3284603949</v>
      </c>
      <c r="AD421" s="39">
        <v>12445.2286438259</v>
      </c>
      <c r="AE421" s="39">
        <v>1611.45084849143</v>
      </c>
      <c r="AF421" s="39">
        <v>570.15779453502205</v>
      </c>
      <c r="AG421" s="39">
        <v>228673.89856129899</v>
      </c>
      <c r="AH421" s="39">
        <v>22292.0782214584</v>
      </c>
      <c r="AI421" s="39">
        <v>219676.91585608499</v>
      </c>
      <c r="AJ421" s="39">
        <v>20948.629406311102</v>
      </c>
      <c r="AK421" s="39">
        <v>8963.3176007849306</v>
      </c>
      <c r="AL421" s="39">
        <v>1331.4524542900999</v>
      </c>
      <c r="AM421" s="39">
        <v>230279.98599547401</v>
      </c>
      <c r="AN421" s="39">
        <v>22866.3042406811</v>
      </c>
      <c r="AO421" s="39">
        <v>23151.1990048523</v>
      </c>
      <c r="AP421" s="39">
        <v>45631.155140775401</v>
      </c>
      <c r="AQ421" s="39">
        <v>59.868726903206799</v>
      </c>
      <c r="AR421" s="39">
        <v>47.139288953321397</v>
      </c>
      <c r="AS421" s="39">
        <v>14747.346547909799</v>
      </c>
      <c r="AT421" s="39">
        <v>5204.5924832087603</v>
      </c>
      <c r="AU421" s="39">
        <v>13718.759720698599</v>
      </c>
      <c r="AV421" s="39">
        <v>4896.9875209597503</v>
      </c>
      <c r="AW421" s="39">
        <v>1086.5070330532401</v>
      </c>
      <c r="AX421" s="39">
        <v>310.98380075968703</v>
      </c>
      <c r="AY421" s="39">
        <v>14807.507504785</v>
      </c>
      <c r="AZ421" s="39">
        <v>5253.2531894657996</v>
      </c>
      <c r="BA421" s="39">
        <v>5166.3597998862897</v>
      </c>
      <c r="BB421" s="39">
        <v>5888.6916017931499</v>
      </c>
    </row>
    <row r="422" spans="1:54">
      <c r="A422" s="38">
        <v>43555</v>
      </c>
      <c r="B422" s="39">
        <v>1670.0589189432701</v>
      </c>
      <c r="C422" s="39">
        <v>631.22109178276799</v>
      </c>
      <c r="D422" s="39">
        <v>1528.63105462255</v>
      </c>
      <c r="E422" s="39">
        <v>578.86726774066301</v>
      </c>
      <c r="F422" s="39">
        <v>151.362270769313</v>
      </c>
      <c r="G422" s="39">
        <v>47.944245281539999</v>
      </c>
      <c r="H422" s="39">
        <v>248031.642895906</v>
      </c>
      <c r="I422" s="39">
        <v>27504.4318225147</v>
      </c>
      <c r="J422" s="39">
        <v>234724.38161372501</v>
      </c>
      <c r="K422" s="39">
        <v>25947.670463794198</v>
      </c>
      <c r="L422" s="39">
        <v>10209.9879571252</v>
      </c>
      <c r="M422" s="39">
        <v>1685.8118529568001</v>
      </c>
      <c r="N422" s="39">
        <v>249489.203244331</v>
      </c>
      <c r="O422" s="39">
        <v>28123.3693194515</v>
      </c>
      <c r="P422" s="39">
        <v>28680.968399304598</v>
      </c>
      <c r="Q422" s="39">
        <v>31699.8425876562</v>
      </c>
      <c r="R422" s="39">
        <v>51142.775705595697</v>
      </c>
      <c r="S422" s="39">
        <v>246972.91653509301</v>
      </c>
      <c r="T422" s="39">
        <v>26872.423346012201</v>
      </c>
      <c r="U422" s="39">
        <v>66816.144686239903</v>
      </c>
      <c r="V422" s="39">
        <v>8882.2839400775902</v>
      </c>
      <c r="W422" s="39">
        <v>167023.23448351599</v>
      </c>
      <c r="X422" s="39">
        <v>16456.683384231099</v>
      </c>
      <c r="Y422" s="39">
        <v>11838.743056670601</v>
      </c>
      <c r="Z422" s="39">
        <v>1431.6870672038799</v>
      </c>
      <c r="AA422" s="39">
        <v>191137.737565027</v>
      </c>
      <c r="AB422" s="39">
        <v>14520.9108998825</v>
      </c>
      <c r="AC422" s="39">
        <v>56883.751464821798</v>
      </c>
      <c r="AD422" s="39">
        <v>12423.1012608727</v>
      </c>
      <c r="AE422" s="39">
        <v>1630.7761939278701</v>
      </c>
      <c r="AF422" s="39">
        <v>581.50971979478595</v>
      </c>
      <c r="AG422" s="39">
        <v>233364.74838406901</v>
      </c>
      <c r="AH422" s="39">
        <v>22184.7242247875</v>
      </c>
      <c r="AI422" s="39">
        <v>223709.5730261</v>
      </c>
      <c r="AJ422" s="39">
        <v>20815.575954508298</v>
      </c>
      <c r="AK422" s="39">
        <v>9043.1683291188292</v>
      </c>
      <c r="AL422" s="39">
        <v>1359.02523342923</v>
      </c>
      <c r="AM422" s="39">
        <v>235070.92757564099</v>
      </c>
      <c r="AN422" s="39">
        <v>22753.223643900699</v>
      </c>
      <c r="AO422" s="39">
        <v>23363.566974141399</v>
      </c>
      <c r="AP422" s="39">
        <v>45279.569655710598</v>
      </c>
      <c r="AQ422" s="39">
        <v>59.809701513891397</v>
      </c>
      <c r="AR422" s="39">
        <v>48.547332163038803</v>
      </c>
      <c r="AS422" s="39">
        <v>14651.815095886999</v>
      </c>
      <c r="AT422" s="39">
        <v>5291.5327015605699</v>
      </c>
      <c r="AU422" s="39">
        <v>13589.1951786675</v>
      </c>
      <c r="AV422" s="39">
        <v>4971.80147156782</v>
      </c>
      <c r="AW422" s="39">
        <v>1097.0680323218301</v>
      </c>
      <c r="AX422" s="39">
        <v>313.60955091344499</v>
      </c>
      <c r="AY422" s="39">
        <v>14712.6458340685</v>
      </c>
      <c r="AZ422" s="39">
        <v>5340.3351251567601</v>
      </c>
      <c r="BA422" s="39">
        <v>5482.6940367131201</v>
      </c>
      <c r="BB422" s="39">
        <v>5846.1007566456801</v>
      </c>
    </row>
    <row r="423" spans="1:54">
      <c r="A423" s="38">
        <v>43585</v>
      </c>
      <c r="B423" s="39">
        <v>1672.82832575614</v>
      </c>
      <c r="C423" s="39">
        <v>621.48896267593796</v>
      </c>
      <c r="D423" s="39">
        <v>1502.0349152879201</v>
      </c>
      <c r="E423" s="39">
        <v>579.63399338790202</v>
      </c>
      <c r="F423" s="39">
        <v>150.647957358665</v>
      </c>
      <c r="G423" s="39">
        <v>47.088348568637898</v>
      </c>
      <c r="H423" s="39">
        <v>248114.24224530399</v>
      </c>
      <c r="I423" s="39">
        <v>27826.489863958399</v>
      </c>
      <c r="J423" s="39">
        <v>236729.22236414099</v>
      </c>
      <c r="K423" s="39">
        <v>26042.2396425933</v>
      </c>
      <c r="L423" s="39">
        <v>10555.3299568323</v>
      </c>
      <c r="M423" s="39">
        <v>1692.9352146543799</v>
      </c>
      <c r="N423" s="39">
        <v>249822.21268171701</v>
      </c>
      <c r="O423" s="39">
        <v>28453.507988073499</v>
      </c>
      <c r="P423" s="39">
        <v>28699.146443450401</v>
      </c>
      <c r="Q423" s="39">
        <v>31042.2144506392</v>
      </c>
      <c r="R423" s="39">
        <v>50925.670025907297</v>
      </c>
      <c r="S423" s="39">
        <v>238909.64174241599</v>
      </c>
      <c r="T423" s="39">
        <v>26649.128325399801</v>
      </c>
      <c r="U423" s="39">
        <v>62583.1440482377</v>
      </c>
      <c r="V423" s="39">
        <v>8592.6463557906609</v>
      </c>
      <c r="W423" s="39">
        <v>161746.67897797801</v>
      </c>
      <c r="X423" s="39">
        <v>16347.9567703049</v>
      </c>
      <c r="Y423" s="39">
        <v>11402.218215556801</v>
      </c>
      <c r="Z423" s="39">
        <v>1416.8693672726299</v>
      </c>
      <c r="AA423" s="39">
        <v>181400.78875668501</v>
      </c>
      <c r="AB423" s="39">
        <v>14254.508852638301</v>
      </c>
      <c r="AC423" s="39">
        <v>54288.966940502498</v>
      </c>
      <c r="AD423" s="39">
        <v>12177.8358227684</v>
      </c>
      <c r="AE423" s="39">
        <v>1594.57788428961</v>
      </c>
      <c r="AF423" s="39">
        <v>573.06799777198103</v>
      </c>
      <c r="AG423" s="39">
        <v>232102.38741630199</v>
      </c>
      <c r="AH423" s="39">
        <v>22441.1256017716</v>
      </c>
      <c r="AI423" s="39">
        <v>220641.19226426299</v>
      </c>
      <c r="AJ423" s="39">
        <v>21097.9322346595</v>
      </c>
      <c r="AK423" s="39">
        <v>9393.4917758709908</v>
      </c>
      <c r="AL423" s="39">
        <v>1379.1573886998401</v>
      </c>
      <c r="AM423" s="39">
        <v>233648.05037012699</v>
      </c>
      <c r="AN423" s="39">
        <v>23040.9005107796</v>
      </c>
      <c r="AO423" s="39">
        <v>23471.093170710101</v>
      </c>
      <c r="AP423" s="39">
        <v>45111.912818843899</v>
      </c>
      <c r="AQ423" s="39">
        <v>59.633512037501099</v>
      </c>
      <c r="AR423" s="39">
        <v>48.7070623894109</v>
      </c>
      <c r="AS423" s="39">
        <v>14829.838314746999</v>
      </c>
      <c r="AT423" s="39">
        <v>5217.12448303374</v>
      </c>
      <c r="AU423" s="39">
        <v>13531.549834060201</v>
      </c>
      <c r="AV423" s="39">
        <v>4874.8742633280299</v>
      </c>
      <c r="AW423" s="39">
        <v>1090.5304980922001</v>
      </c>
      <c r="AX423" s="39">
        <v>314.93196782970301</v>
      </c>
      <c r="AY423" s="39">
        <v>14888.133177367899</v>
      </c>
      <c r="AZ423" s="39">
        <v>5264.7159310756897</v>
      </c>
      <c r="BA423" s="39">
        <v>5234.2573602915099</v>
      </c>
      <c r="BB423" s="39">
        <v>5907.6865053247502</v>
      </c>
    </row>
    <row r="424" spans="1:54">
      <c r="A424" s="38">
        <v>43616</v>
      </c>
      <c r="B424" s="39">
        <v>1610.54270761782</v>
      </c>
      <c r="C424" s="39">
        <v>614.91277322291501</v>
      </c>
      <c r="D424" s="39">
        <v>1411.2172818704501</v>
      </c>
      <c r="E424" s="39">
        <v>558.08008670520599</v>
      </c>
      <c r="F424" s="39">
        <v>145.842006429772</v>
      </c>
      <c r="G424" s="39">
        <v>45.931084039317</v>
      </c>
      <c r="H424" s="39">
        <v>243800.46484289601</v>
      </c>
      <c r="I424" s="39">
        <v>27217.108213470201</v>
      </c>
      <c r="J424" s="39">
        <v>235289.30952199799</v>
      </c>
      <c r="K424" s="39">
        <v>25646.004949545499</v>
      </c>
      <c r="L424" s="39">
        <v>10779.4059272089</v>
      </c>
      <c r="M424" s="39">
        <v>1716.63309827225</v>
      </c>
      <c r="N424" s="39">
        <v>245239.24102768299</v>
      </c>
      <c r="O424" s="39">
        <v>27821.6370480154</v>
      </c>
      <c r="P424" s="39">
        <v>28677.767845605998</v>
      </c>
      <c r="Q424" s="39">
        <v>30607.428977867199</v>
      </c>
      <c r="R424" s="39">
        <v>50734.140085011102</v>
      </c>
      <c r="S424" s="39">
        <v>242404.91973981599</v>
      </c>
      <c r="T424" s="39">
        <v>26840.140056581</v>
      </c>
      <c r="U424" s="39">
        <v>63722.897381694696</v>
      </c>
      <c r="V424" s="39">
        <v>8859.7399554171607</v>
      </c>
      <c r="W424" s="39">
        <v>167800.945767275</v>
      </c>
      <c r="X424" s="39">
        <v>16387.770222507701</v>
      </c>
      <c r="Y424" s="39">
        <v>11086.083163618299</v>
      </c>
      <c r="Z424" s="39">
        <v>1403.6343259508401</v>
      </c>
      <c r="AA424" s="39">
        <v>190078.33780187301</v>
      </c>
      <c r="AB424" s="39">
        <v>14248.6099259692</v>
      </c>
      <c r="AC424" s="39">
        <v>55136.7300167707</v>
      </c>
      <c r="AD424" s="39">
        <v>12366.0707658029</v>
      </c>
      <c r="AE424" s="39">
        <v>1532.01513569537</v>
      </c>
      <c r="AF424" s="39">
        <v>564.54492672835499</v>
      </c>
      <c r="AG424" s="39">
        <v>228811.69592088001</v>
      </c>
      <c r="AH424" s="39">
        <v>21966.463658665001</v>
      </c>
      <c r="AI424" s="39">
        <v>219700.54913356999</v>
      </c>
      <c r="AJ424" s="39">
        <v>20454.5374930324</v>
      </c>
      <c r="AK424" s="39">
        <v>9530.9814104566594</v>
      </c>
      <c r="AL424" s="39">
        <v>1382.2477674664301</v>
      </c>
      <c r="AM424" s="39">
        <v>230349.890008388</v>
      </c>
      <c r="AN424" s="39">
        <v>22531.022376004101</v>
      </c>
      <c r="AO424" s="39">
        <v>23239.057817026802</v>
      </c>
      <c r="AP424" s="39">
        <v>44763.633970269002</v>
      </c>
      <c r="AQ424" s="39">
        <v>59.870542232167402</v>
      </c>
      <c r="AR424" s="39">
        <v>48.2106281092247</v>
      </c>
      <c r="AS424" s="39">
        <v>14845.3849470191</v>
      </c>
      <c r="AT424" s="39">
        <v>5373.0193600142502</v>
      </c>
      <c r="AU424" s="39">
        <v>13749.5075811889</v>
      </c>
      <c r="AV424" s="39">
        <v>5083.6010106573303</v>
      </c>
      <c r="AW424" s="39">
        <v>1103.18110615256</v>
      </c>
      <c r="AX424" s="39">
        <v>323.23803076890601</v>
      </c>
      <c r="AY424" s="39">
        <v>14905.641976024899</v>
      </c>
      <c r="AZ424" s="39">
        <v>5423.4844855199899</v>
      </c>
      <c r="BA424" s="39">
        <v>5525.24082783012</v>
      </c>
      <c r="BB424" s="39">
        <v>5856.6025555380602</v>
      </c>
    </row>
    <row r="425" spans="1:54">
      <c r="A425" s="38">
        <v>43646</v>
      </c>
      <c r="B425" s="39">
        <v>1640.9959288532</v>
      </c>
      <c r="C425" s="39">
        <v>606.58223188884097</v>
      </c>
      <c r="D425" s="39">
        <v>1456.6768373391101</v>
      </c>
      <c r="E425" s="39">
        <v>546.16899996171003</v>
      </c>
      <c r="F425" s="39">
        <v>142.69226608863801</v>
      </c>
      <c r="G425" s="39">
        <v>44.630578232560701</v>
      </c>
      <c r="H425" s="39">
        <v>249274.195223177</v>
      </c>
      <c r="I425" s="39">
        <v>27807.767343399901</v>
      </c>
      <c r="J425" s="39">
        <v>236753.364035479</v>
      </c>
      <c r="K425" s="39">
        <v>26107.9837937638</v>
      </c>
      <c r="L425" s="39">
        <v>11049.4237939462</v>
      </c>
      <c r="M425" s="39">
        <v>1733.308012745</v>
      </c>
      <c r="N425" s="39">
        <v>250842.591784772</v>
      </c>
      <c r="O425" s="39">
        <v>28401.164407950098</v>
      </c>
      <c r="P425" s="39">
        <v>28662.803759406401</v>
      </c>
      <c r="Q425" s="39">
        <v>30769.770376443601</v>
      </c>
      <c r="R425" s="39">
        <v>50772.237918690502</v>
      </c>
      <c r="S425" s="39">
        <v>243529.42843883499</v>
      </c>
      <c r="T425" s="39">
        <v>26859.662070053499</v>
      </c>
      <c r="U425" s="39">
        <v>64484.368259453702</v>
      </c>
      <c r="V425" s="39">
        <v>8951.6306398391498</v>
      </c>
      <c r="W425" s="39">
        <v>168290.573063716</v>
      </c>
      <c r="X425" s="39">
        <v>16427.5240384547</v>
      </c>
      <c r="Y425" s="39">
        <v>10999.205938994601</v>
      </c>
      <c r="Z425" s="39">
        <v>1434.2034755586201</v>
      </c>
      <c r="AA425" s="39">
        <v>190326.885940896</v>
      </c>
      <c r="AB425" s="39">
        <v>14041.023656325</v>
      </c>
      <c r="AC425" s="39">
        <v>56017.675486074098</v>
      </c>
      <c r="AD425" s="39">
        <v>12567.185504445401</v>
      </c>
      <c r="AE425" s="39">
        <v>1535.1669156008199</v>
      </c>
      <c r="AF425" s="39">
        <v>558.52631805695296</v>
      </c>
      <c r="AG425" s="39">
        <v>233838.77988175699</v>
      </c>
      <c r="AH425" s="39">
        <v>22335.409897605699</v>
      </c>
      <c r="AI425" s="39">
        <v>222296.803993988</v>
      </c>
      <c r="AJ425" s="39">
        <v>20865.672337788699</v>
      </c>
      <c r="AK425" s="39">
        <v>9814.6056159982199</v>
      </c>
      <c r="AL425" s="39">
        <v>1408.5894233234801</v>
      </c>
      <c r="AM425" s="39">
        <v>235381.761690299</v>
      </c>
      <c r="AN425" s="39">
        <v>22858.707541790402</v>
      </c>
      <c r="AO425" s="39">
        <v>23200.304216347398</v>
      </c>
      <c r="AP425" s="39">
        <v>44639.8575725138</v>
      </c>
      <c r="AQ425" s="39">
        <v>60.184621359726599</v>
      </c>
      <c r="AR425" s="39">
        <v>47.051342274251297</v>
      </c>
      <c r="AS425" s="39">
        <v>14932.4707570664</v>
      </c>
      <c r="AT425" s="39">
        <v>5438.6373167390302</v>
      </c>
      <c r="AU425" s="39">
        <v>13960.074479745301</v>
      </c>
      <c r="AV425" s="39">
        <v>5143.9615885275798</v>
      </c>
      <c r="AW425" s="39">
        <v>1101.8755816266901</v>
      </c>
      <c r="AX425" s="39">
        <v>323.21323591511202</v>
      </c>
      <c r="AY425" s="39">
        <v>14993.617681865901</v>
      </c>
      <c r="AZ425" s="39">
        <v>5486.0133447554599</v>
      </c>
      <c r="BA425" s="39">
        <v>5458.4078509869896</v>
      </c>
      <c r="BB425" s="39">
        <v>5957.68514120695</v>
      </c>
    </row>
    <row r="426" spans="1:54">
      <c r="A426" s="38">
        <v>43677</v>
      </c>
      <c r="B426" s="39">
        <v>1634.2308795651199</v>
      </c>
      <c r="C426" s="39">
        <v>599.90847664055696</v>
      </c>
      <c r="D426" s="39">
        <v>1464.20221215743</v>
      </c>
      <c r="E426" s="39">
        <v>550.42923213998802</v>
      </c>
      <c r="F426" s="39">
        <v>141.315671544964</v>
      </c>
      <c r="G426" s="39">
        <v>43.044216828448199</v>
      </c>
      <c r="H426" s="39">
        <v>249895.108999566</v>
      </c>
      <c r="I426" s="39">
        <v>27622.5515625312</v>
      </c>
      <c r="J426" s="39">
        <v>239260.063183155</v>
      </c>
      <c r="K426" s="39">
        <v>25996.458876965</v>
      </c>
      <c r="L426" s="39">
        <v>11184.1815443412</v>
      </c>
      <c r="M426" s="39">
        <v>1790.2167748289601</v>
      </c>
      <c r="N426" s="39">
        <v>251568.16127397199</v>
      </c>
      <c r="O426" s="39">
        <v>28212.401940106</v>
      </c>
      <c r="P426" s="39">
        <v>28971.512668975502</v>
      </c>
      <c r="Q426" s="39">
        <v>30373.915801582702</v>
      </c>
      <c r="R426" s="39">
        <v>50430.085294830002</v>
      </c>
      <c r="S426" s="39">
        <v>245393.440484388</v>
      </c>
      <c r="T426" s="39">
        <v>26756.3338221882</v>
      </c>
      <c r="U426" s="39">
        <v>64460.248554600999</v>
      </c>
      <c r="V426" s="39">
        <v>8810.8751758018007</v>
      </c>
      <c r="W426" s="39">
        <v>168842.14278877099</v>
      </c>
      <c r="X426" s="39">
        <v>16527.318612389699</v>
      </c>
      <c r="Y426" s="39">
        <v>11089.3044097045</v>
      </c>
      <c r="Z426" s="39">
        <v>1480.5673594935099</v>
      </c>
      <c r="AA426" s="39">
        <v>190042.12341788699</v>
      </c>
      <c r="AB426" s="39">
        <v>14294.9276122013</v>
      </c>
      <c r="AC426" s="39">
        <v>55887.9073703217</v>
      </c>
      <c r="AD426" s="39">
        <v>12372.8120329375</v>
      </c>
      <c r="AE426" s="39">
        <v>1532.06220850108</v>
      </c>
      <c r="AF426" s="39">
        <v>548.87068778444996</v>
      </c>
      <c r="AG426" s="39">
        <v>234464.612797799</v>
      </c>
      <c r="AH426" s="39">
        <v>22201.603120649201</v>
      </c>
      <c r="AI426" s="39">
        <v>223518.60167179399</v>
      </c>
      <c r="AJ426" s="39">
        <v>20853.3062073234</v>
      </c>
      <c r="AK426" s="39">
        <v>9934.3700616584592</v>
      </c>
      <c r="AL426" s="39">
        <v>1471.57348561392</v>
      </c>
      <c r="AM426" s="39">
        <v>236009.099235904</v>
      </c>
      <c r="AN426" s="39">
        <v>22751.108413250899</v>
      </c>
      <c r="AO426" s="39">
        <v>23213.823522498202</v>
      </c>
      <c r="AP426" s="39">
        <v>44443.961716465703</v>
      </c>
      <c r="AQ426" s="39">
        <v>56.988753657653596</v>
      </c>
      <c r="AR426" s="39">
        <v>47.5426504302647</v>
      </c>
      <c r="AS426" s="39">
        <v>15059.411616827199</v>
      </c>
      <c r="AT426" s="39">
        <v>5467.2220466476401</v>
      </c>
      <c r="AU426" s="39">
        <v>14097.990382194101</v>
      </c>
      <c r="AV426" s="39">
        <v>5114.59113933152</v>
      </c>
      <c r="AW426" s="39">
        <v>1090.8875042946299</v>
      </c>
      <c r="AX426" s="39">
        <v>319.97160993341799</v>
      </c>
      <c r="AY426" s="39">
        <v>15116.3235317982</v>
      </c>
      <c r="AZ426" s="39">
        <v>5506.7566335003503</v>
      </c>
      <c r="BA426" s="39">
        <v>5601.0728694140998</v>
      </c>
      <c r="BB426" s="39">
        <v>5872.9186978046901</v>
      </c>
    </row>
    <row r="427" spans="1:54">
      <c r="A427" s="38">
        <v>43708</v>
      </c>
      <c r="B427" s="39">
        <v>1551.01328499331</v>
      </c>
      <c r="C427" s="39">
        <v>575.52188114524199</v>
      </c>
      <c r="D427" s="39">
        <v>1412.5648768378101</v>
      </c>
      <c r="E427" s="39">
        <v>532.86055543052498</v>
      </c>
      <c r="F427" s="39">
        <v>141.81135745722901</v>
      </c>
      <c r="G427" s="39">
        <v>43.1997457909061</v>
      </c>
      <c r="H427" s="39">
        <v>249354.79122354501</v>
      </c>
      <c r="I427" s="39">
        <v>27931.972312387199</v>
      </c>
      <c r="J427" s="39">
        <v>239154.00202379099</v>
      </c>
      <c r="K427" s="39">
        <v>26150.729810346202</v>
      </c>
      <c r="L427" s="39">
        <v>10666.597667300601</v>
      </c>
      <c r="M427" s="39">
        <v>1738.02693618078</v>
      </c>
      <c r="N427" s="39">
        <v>251004.94211686999</v>
      </c>
      <c r="O427" s="39">
        <v>28512.638699261999</v>
      </c>
      <c r="P427" s="39">
        <v>29221.478091569799</v>
      </c>
      <c r="Q427" s="39">
        <v>30461.851569529201</v>
      </c>
      <c r="R427" s="39">
        <v>50140.270758418003</v>
      </c>
      <c r="S427" s="39">
        <v>248126.573484739</v>
      </c>
      <c r="T427" s="39">
        <v>26994.972251395899</v>
      </c>
      <c r="U427" s="39">
        <v>65799.4639079388</v>
      </c>
      <c r="V427" s="39">
        <v>8849.3969979705998</v>
      </c>
      <c r="W427" s="39">
        <v>170845.468824182</v>
      </c>
      <c r="X427" s="39">
        <v>16776.2832078016</v>
      </c>
      <c r="Y427" s="39">
        <v>12440.9799861956</v>
      </c>
      <c r="Z427" s="39">
        <v>1564.7075408148</v>
      </c>
      <c r="AA427" s="39">
        <v>192190.00918550199</v>
      </c>
      <c r="AB427" s="39">
        <v>14253.479622381599</v>
      </c>
      <c r="AC427" s="39">
        <v>56329.677159609397</v>
      </c>
      <c r="AD427" s="39">
        <v>12574.617007106899</v>
      </c>
      <c r="AE427" s="39">
        <v>1477.4619551323001</v>
      </c>
      <c r="AF427" s="39">
        <v>529.78058132483295</v>
      </c>
      <c r="AG427" s="39">
        <v>233762.13933272299</v>
      </c>
      <c r="AH427" s="39">
        <v>22318.342430589801</v>
      </c>
      <c r="AI427" s="39">
        <v>226411.17571308499</v>
      </c>
      <c r="AJ427" s="39">
        <v>20772.319915366701</v>
      </c>
      <c r="AK427" s="39">
        <v>9647.3064111831609</v>
      </c>
      <c r="AL427" s="39">
        <v>1409.5531364886799</v>
      </c>
      <c r="AM427" s="39">
        <v>235214.63822355701</v>
      </c>
      <c r="AN427" s="39">
        <v>22820.228493595801</v>
      </c>
      <c r="AO427" s="39">
        <v>23329.266488314301</v>
      </c>
      <c r="AP427" s="39">
        <v>44399.844575601201</v>
      </c>
      <c r="AQ427" s="39">
        <v>59.718005375192199</v>
      </c>
      <c r="AR427" s="39">
        <v>47.499554470290398</v>
      </c>
      <c r="AS427" s="39">
        <v>15285.8055589412</v>
      </c>
      <c r="AT427" s="39">
        <v>5635.20580197659</v>
      </c>
      <c r="AU427" s="39">
        <v>14276.1045808237</v>
      </c>
      <c r="AV427" s="39">
        <v>5355.5219271222304</v>
      </c>
      <c r="AW427" s="39">
        <v>1105.0058031936301</v>
      </c>
      <c r="AX427" s="39">
        <v>321.139762285507</v>
      </c>
      <c r="AY427" s="39">
        <v>15346.019626429201</v>
      </c>
      <c r="AZ427" s="39">
        <v>5683.9149475115901</v>
      </c>
      <c r="BA427" s="39">
        <v>5740.2910866324301</v>
      </c>
      <c r="BB427" s="39">
        <v>5878.9094082314596</v>
      </c>
    </row>
    <row r="428" spans="1:54">
      <c r="A428" s="38">
        <v>43738</v>
      </c>
      <c r="B428" s="39">
        <v>1588.96352794428</v>
      </c>
      <c r="C428" s="39">
        <v>578.76528800881704</v>
      </c>
      <c r="D428" s="39">
        <v>1461.9846706166099</v>
      </c>
      <c r="E428" s="39">
        <v>532.917745825358</v>
      </c>
      <c r="F428" s="39">
        <v>146.762816181326</v>
      </c>
      <c r="G428" s="39">
        <v>42.971887525706499</v>
      </c>
      <c r="H428" s="39">
        <v>253362.96991953501</v>
      </c>
      <c r="I428" s="39">
        <v>28195.638867097401</v>
      </c>
      <c r="J428" s="39">
        <v>241264.54222507801</v>
      </c>
      <c r="K428" s="39">
        <v>26370.045266304802</v>
      </c>
      <c r="L428" s="39">
        <v>11140.676209155899</v>
      </c>
      <c r="M428" s="39">
        <v>1747.6082966300401</v>
      </c>
      <c r="N428" s="39">
        <v>254918.10208782699</v>
      </c>
      <c r="O428" s="39">
        <v>28782.843731430101</v>
      </c>
      <c r="P428" s="39">
        <v>29486.243323082701</v>
      </c>
      <c r="Q428" s="39">
        <v>29461.474703772899</v>
      </c>
      <c r="R428" s="39">
        <v>49740.255942027499</v>
      </c>
      <c r="S428" s="39">
        <v>246913.557591405</v>
      </c>
      <c r="T428" s="39">
        <v>26853.824412273501</v>
      </c>
      <c r="U428" s="39">
        <v>65366.651140883499</v>
      </c>
      <c r="V428" s="39">
        <v>8925.0756996671007</v>
      </c>
      <c r="W428" s="39">
        <v>170405.364249312</v>
      </c>
      <c r="X428" s="39">
        <v>16436.6003139434</v>
      </c>
      <c r="Y428" s="39">
        <v>11909.216728604501</v>
      </c>
      <c r="Z428" s="39">
        <v>1514.6837709589199</v>
      </c>
      <c r="AA428" s="39">
        <v>191538.47884618901</v>
      </c>
      <c r="AB428" s="39">
        <v>14306.67087905</v>
      </c>
      <c r="AC428" s="39">
        <v>56465.9228175717</v>
      </c>
      <c r="AD428" s="39">
        <v>12540.031982615499</v>
      </c>
      <c r="AE428" s="39">
        <v>1530.5421984592199</v>
      </c>
      <c r="AF428" s="39">
        <v>526.31592359507999</v>
      </c>
      <c r="AG428" s="39">
        <v>236429.079766515</v>
      </c>
      <c r="AH428" s="39">
        <v>22287.636684568799</v>
      </c>
      <c r="AI428" s="39">
        <v>227664.86202770699</v>
      </c>
      <c r="AJ428" s="39">
        <v>20891.9082219597</v>
      </c>
      <c r="AK428" s="39">
        <v>9865.9368683847406</v>
      </c>
      <c r="AL428" s="39">
        <v>1401.1542431749001</v>
      </c>
      <c r="AM428" s="39">
        <v>237874.56027901301</v>
      </c>
      <c r="AN428" s="39">
        <v>22774.5847189038</v>
      </c>
      <c r="AO428" s="39">
        <v>23601.154377835999</v>
      </c>
      <c r="AP428" s="39">
        <v>43970.989274687803</v>
      </c>
      <c r="AQ428" s="39">
        <v>72.023607004446802</v>
      </c>
      <c r="AR428" s="39">
        <v>57.254678798389598</v>
      </c>
      <c r="AS428" s="39">
        <v>17303.407195732299</v>
      </c>
      <c r="AT428" s="39">
        <v>5969.9633343346404</v>
      </c>
      <c r="AU428" s="39">
        <v>15796.5325056985</v>
      </c>
      <c r="AV428" s="39">
        <v>5600.03787923241</v>
      </c>
      <c r="AW428" s="39">
        <v>1257.0990297834501</v>
      </c>
      <c r="AX428" s="39">
        <v>353.08333311963798</v>
      </c>
      <c r="AY428" s="39">
        <v>17373.296312139599</v>
      </c>
      <c r="AZ428" s="39">
        <v>6027.1030998429696</v>
      </c>
      <c r="BA428" s="39">
        <v>5934.95655651993</v>
      </c>
      <c r="BB428" s="39">
        <v>5999.7277861963803</v>
      </c>
    </row>
    <row r="429" spans="1:54">
      <c r="A429" s="38">
        <v>43769</v>
      </c>
      <c r="B429" s="39">
        <v>1503.3235588794901</v>
      </c>
      <c r="C429" s="39">
        <v>569.645220974322</v>
      </c>
      <c r="D429" s="39">
        <v>1382.5048151850101</v>
      </c>
      <c r="E429" s="39">
        <v>525.30662063216096</v>
      </c>
      <c r="F429" s="39">
        <v>142.569108328716</v>
      </c>
      <c r="G429" s="39">
        <v>43.236654654673501</v>
      </c>
      <c r="H429" s="39">
        <v>253834.63423021001</v>
      </c>
      <c r="I429" s="39">
        <v>28098.716023213299</v>
      </c>
      <c r="J429" s="39">
        <v>241844.22699702301</v>
      </c>
      <c r="K429" s="39">
        <v>26390.689983160501</v>
      </c>
      <c r="L429" s="39">
        <v>10938.1591131615</v>
      </c>
      <c r="M429" s="39">
        <v>1708.24028739852</v>
      </c>
      <c r="N429" s="39">
        <v>255445.49116112399</v>
      </c>
      <c r="O429" s="39">
        <v>28672.6929977488</v>
      </c>
      <c r="P429" s="39">
        <v>29603.013257793798</v>
      </c>
      <c r="Q429" s="39">
        <v>29454.51302436</v>
      </c>
      <c r="R429" s="39">
        <v>49438.744755424697</v>
      </c>
      <c r="S429" s="39">
        <v>248338.05296770699</v>
      </c>
      <c r="T429" s="39">
        <v>26925.915023915299</v>
      </c>
      <c r="U429" s="39">
        <v>65607.1794631964</v>
      </c>
      <c r="V429" s="39">
        <v>8908.3268916109591</v>
      </c>
      <c r="W429" s="39">
        <v>172169.17324826599</v>
      </c>
      <c r="X429" s="39">
        <v>16479.525830213199</v>
      </c>
      <c r="Y429" s="39">
        <v>12494.503923351</v>
      </c>
      <c r="Z429" s="39">
        <v>1541.2340427587999</v>
      </c>
      <c r="AA429" s="39">
        <v>191269.056015118</v>
      </c>
      <c r="AB429" s="39">
        <v>14488.3725236643</v>
      </c>
      <c r="AC429" s="39">
        <v>56294.540558422101</v>
      </c>
      <c r="AD429" s="39">
        <v>12475.9810656461</v>
      </c>
      <c r="AE429" s="39">
        <v>1448.7999286317599</v>
      </c>
      <c r="AF429" s="39">
        <v>514.49057599347304</v>
      </c>
      <c r="AG429" s="39">
        <v>237167.63890426001</v>
      </c>
      <c r="AH429" s="39">
        <v>22130.212739002702</v>
      </c>
      <c r="AI429" s="39">
        <v>227942.881677147</v>
      </c>
      <c r="AJ429" s="39">
        <v>20992.127695027699</v>
      </c>
      <c r="AK429" s="39">
        <v>9785.9814724311</v>
      </c>
      <c r="AL429" s="39">
        <v>1359.2927500932699</v>
      </c>
      <c r="AM429" s="39">
        <v>238662.99227239599</v>
      </c>
      <c r="AN429" s="39">
        <v>22674.972133895801</v>
      </c>
      <c r="AO429" s="39">
        <v>23403.527398381899</v>
      </c>
      <c r="AP429" s="39">
        <v>43592.922943895901</v>
      </c>
      <c r="AQ429" s="39">
        <v>68.791605875497297</v>
      </c>
      <c r="AR429" s="39">
        <v>55.949439730948903</v>
      </c>
      <c r="AS429" s="39">
        <v>17057.994664700302</v>
      </c>
      <c r="AT429" s="39">
        <v>6010.3870264221596</v>
      </c>
      <c r="AU429" s="39">
        <v>15778.5597565468</v>
      </c>
      <c r="AV429" s="39">
        <v>5644.4587409759097</v>
      </c>
      <c r="AW429" s="39">
        <v>1267.2270231571999</v>
      </c>
      <c r="AX429" s="39">
        <v>352.14412190338697</v>
      </c>
      <c r="AY429" s="39">
        <v>17126.701992929098</v>
      </c>
      <c r="AZ429" s="39">
        <v>6065.5066878180196</v>
      </c>
      <c r="BA429" s="39">
        <v>6159.23799438281</v>
      </c>
      <c r="BB429" s="39">
        <v>5902.4025947255996</v>
      </c>
    </row>
    <row r="430" spans="1:54">
      <c r="A430" s="38">
        <v>43799</v>
      </c>
      <c r="B430" s="39">
        <v>1465.3003437295799</v>
      </c>
      <c r="C430" s="39">
        <v>549.01551818744099</v>
      </c>
      <c r="D430" s="39">
        <v>1353.6699844464099</v>
      </c>
      <c r="E430" s="39">
        <v>515.05098359574095</v>
      </c>
      <c r="F430" s="39">
        <v>133.48830627354599</v>
      </c>
      <c r="G430" s="39">
        <v>43.519043031143703</v>
      </c>
      <c r="H430" s="39">
        <v>251951.920807252</v>
      </c>
      <c r="I430" s="39">
        <v>28381.251290424701</v>
      </c>
      <c r="J430" s="39">
        <v>242737.72312202599</v>
      </c>
      <c r="K430" s="39">
        <v>26548.214381194699</v>
      </c>
      <c r="L430" s="39">
        <v>10529.924773107399</v>
      </c>
      <c r="M430" s="39">
        <v>1612.3969309689601</v>
      </c>
      <c r="N430" s="39">
        <v>253518.64028072299</v>
      </c>
      <c r="O430" s="39">
        <v>28940.945151891701</v>
      </c>
      <c r="P430" s="39">
        <v>29552.6591418266</v>
      </c>
      <c r="Q430" s="39">
        <v>29218.310898727599</v>
      </c>
      <c r="R430" s="39">
        <v>49253.475433617903</v>
      </c>
      <c r="S430" s="39">
        <v>246472.88317064001</v>
      </c>
      <c r="T430" s="39">
        <v>26485.925266439499</v>
      </c>
      <c r="U430" s="39">
        <v>64055.5758365523</v>
      </c>
      <c r="V430" s="39">
        <v>8814.84709093532</v>
      </c>
      <c r="W430" s="39">
        <v>171118.45707331001</v>
      </c>
      <c r="X430" s="39">
        <v>16329.144846942199</v>
      </c>
      <c r="Y430" s="39">
        <v>13065.528497655299</v>
      </c>
      <c r="Z430" s="39">
        <v>1533.38393218292</v>
      </c>
      <c r="AA430" s="39">
        <v>187868.71537051001</v>
      </c>
      <c r="AB430" s="39">
        <v>14013.8264999199</v>
      </c>
      <c r="AC430" s="39">
        <v>57592.981872822602</v>
      </c>
      <c r="AD430" s="39">
        <v>12551.744099215601</v>
      </c>
      <c r="AE430" s="39">
        <v>1419.32329440429</v>
      </c>
      <c r="AF430" s="39">
        <v>495.87290873394602</v>
      </c>
      <c r="AG430" s="39">
        <v>235588.98107957101</v>
      </c>
      <c r="AH430" s="39">
        <v>22186.093675323998</v>
      </c>
      <c r="AI430" s="39">
        <v>226759.10744570001</v>
      </c>
      <c r="AJ430" s="39">
        <v>20870.9907085759</v>
      </c>
      <c r="AK430" s="39">
        <v>9320.5382008900706</v>
      </c>
      <c r="AL430" s="39">
        <v>1242.4223163356901</v>
      </c>
      <c r="AM430" s="39">
        <v>237025.932041369</v>
      </c>
      <c r="AN430" s="39">
        <v>22699.272423789898</v>
      </c>
      <c r="AO430" s="39">
        <v>23486.362630435298</v>
      </c>
      <c r="AP430" s="39">
        <v>43200.023647636597</v>
      </c>
      <c r="AQ430" s="39">
        <v>67.0847078577236</v>
      </c>
      <c r="AR430" s="39">
        <v>55.131045458167698</v>
      </c>
      <c r="AS430" s="39">
        <v>16925.252790059199</v>
      </c>
      <c r="AT430" s="39">
        <v>6078.2075225169901</v>
      </c>
      <c r="AU430" s="39">
        <v>15618.480536102001</v>
      </c>
      <c r="AV430" s="39">
        <v>5697.05425101324</v>
      </c>
      <c r="AW430" s="39">
        <v>1275.2300062961899</v>
      </c>
      <c r="AX430" s="39">
        <v>352.83906377798797</v>
      </c>
      <c r="AY430" s="39">
        <v>16992.43092459</v>
      </c>
      <c r="AZ430" s="39">
        <v>6133.0825579648099</v>
      </c>
      <c r="BA430" s="39">
        <v>6100.0349796311702</v>
      </c>
      <c r="BB430" s="39">
        <v>5853.8845302996997</v>
      </c>
    </row>
    <row r="431" spans="1:54">
      <c r="A431" s="38">
        <v>43830</v>
      </c>
      <c r="B431" s="39">
        <v>1445.0461025304301</v>
      </c>
      <c r="C431" s="39">
        <v>535.09547329616498</v>
      </c>
      <c r="D431" s="39">
        <v>1334.0065425908001</v>
      </c>
      <c r="E431" s="39">
        <v>503.03947369846799</v>
      </c>
      <c r="F431" s="39">
        <v>134.73010868521499</v>
      </c>
      <c r="G431" s="39">
        <v>44.333245007825901</v>
      </c>
      <c r="H431" s="39">
        <v>252485.110879274</v>
      </c>
      <c r="I431" s="39">
        <v>28305.920610890498</v>
      </c>
      <c r="J431" s="39">
        <v>242331.68648162301</v>
      </c>
      <c r="K431" s="39">
        <v>26517.717147276799</v>
      </c>
      <c r="L431" s="39">
        <v>10921.825541510099</v>
      </c>
      <c r="M431" s="39">
        <v>1692.36855768945</v>
      </c>
      <c r="N431" s="39">
        <v>253903.01021393601</v>
      </c>
      <c r="O431" s="39">
        <v>28853.115663395401</v>
      </c>
      <c r="P431" s="39">
        <v>29709.198463975699</v>
      </c>
      <c r="Q431" s="39">
        <v>28675.775346850201</v>
      </c>
      <c r="R431" s="39">
        <v>48907.211168468901</v>
      </c>
      <c r="S431" s="39">
        <v>246921.12208313699</v>
      </c>
      <c r="T431" s="39">
        <v>26764.199085021901</v>
      </c>
      <c r="U431" s="39">
        <v>63348.667902925001</v>
      </c>
      <c r="V431" s="39">
        <v>8897.5908387810505</v>
      </c>
      <c r="W431" s="39">
        <v>171227.707468604</v>
      </c>
      <c r="X431" s="39">
        <v>16411.997350462399</v>
      </c>
      <c r="Y431" s="39">
        <v>13111.394076512801</v>
      </c>
      <c r="Z431" s="39">
        <v>1553.9967407209399</v>
      </c>
      <c r="AA431" s="39">
        <v>187733.21255072</v>
      </c>
      <c r="AB431" s="39">
        <v>14232.5054382131</v>
      </c>
      <c r="AC431" s="39">
        <v>57717.473137204302</v>
      </c>
      <c r="AD431" s="39">
        <v>12906.701714263399</v>
      </c>
      <c r="AE431" s="39">
        <v>1412.6442005799499</v>
      </c>
      <c r="AF431" s="39">
        <v>484.40148789038801</v>
      </c>
      <c r="AG431" s="39">
        <v>236449.99793070499</v>
      </c>
      <c r="AH431" s="39">
        <v>22361.327636149301</v>
      </c>
      <c r="AI431" s="39">
        <v>226730.62880774299</v>
      </c>
      <c r="AJ431" s="39">
        <v>20953.437969143601</v>
      </c>
      <c r="AK431" s="39">
        <v>9758.5889332911593</v>
      </c>
      <c r="AL431" s="39">
        <v>1376.2256318319301</v>
      </c>
      <c r="AM431" s="39">
        <v>237864.062542753</v>
      </c>
      <c r="AN431" s="39">
        <v>22859.5677221074</v>
      </c>
      <c r="AO431" s="39">
        <v>23716.1119917951</v>
      </c>
      <c r="AP431" s="39">
        <v>43073.790669214897</v>
      </c>
      <c r="AQ431" s="39">
        <v>65.614095819876695</v>
      </c>
      <c r="AR431" s="39">
        <v>51.750747945905999</v>
      </c>
      <c r="AS431" s="39">
        <v>16736.972729128502</v>
      </c>
      <c r="AT431" s="39">
        <v>6015.8643039028702</v>
      </c>
      <c r="AU431" s="39">
        <v>15459.0542520404</v>
      </c>
      <c r="AV431" s="39">
        <v>5677.87680499611</v>
      </c>
      <c r="AW431" s="39">
        <v>1242.9110399890501</v>
      </c>
      <c r="AX431" s="39">
        <v>344.21609011596098</v>
      </c>
      <c r="AY431" s="39">
        <v>16802.104795997599</v>
      </c>
      <c r="AZ431" s="39">
        <v>6068.9532806083298</v>
      </c>
      <c r="BA431" s="39">
        <v>6054.2826906703704</v>
      </c>
      <c r="BB431" s="39">
        <v>5805.6195992156299</v>
      </c>
    </row>
    <row r="432" spans="1:54">
      <c r="A432" s="38">
        <v>43861</v>
      </c>
      <c r="B432" s="39">
        <v>1409.5079182177799</v>
      </c>
      <c r="C432" s="39">
        <v>534.74683745220295</v>
      </c>
      <c r="D432" s="39">
        <v>1316.61817896759</v>
      </c>
      <c r="E432" s="39">
        <v>502.68506382068699</v>
      </c>
      <c r="F432" s="39">
        <v>133.35316538299</v>
      </c>
      <c r="G432" s="39">
        <v>43.733919580471998</v>
      </c>
      <c r="H432" s="39">
        <v>252142.966228062</v>
      </c>
      <c r="I432" s="39">
        <v>28222.481126272702</v>
      </c>
      <c r="J432" s="39">
        <v>244251.50446648701</v>
      </c>
      <c r="K432" s="39">
        <v>26543.950653869699</v>
      </c>
      <c r="L432" s="39">
        <v>10798.41211806</v>
      </c>
      <c r="M432" s="39">
        <v>1677.02487037628</v>
      </c>
      <c r="N432" s="39">
        <v>253652.70800782801</v>
      </c>
      <c r="O432" s="39">
        <v>28764.012209380198</v>
      </c>
      <c r="P432" s="39">
        <v>29402.404989884999</v>
      </c>
      <c r="Q432" s="39">
        <v>28590.1743076893</v>
      </c>
      <c r="R432" s="39">
        <v>48732.067608981299</v>
      </c>
      <c r="S432" s="39">
        <v>250154.568481875</v>
      </c>
      <c r="T432" s="39">
        <v>27006.080329155298</v>
      </c>
      <c r="U432" s="39">
        <v>63325.383719769598</v>
      </c>
      <c r="V432" s="39">
        <v>8964.1283780649992</v>
      </c>
      <c r="W432" s="39">
        <v>173203.59152145599</v>
      </c>
      <c r="X432" s="39">
        <v>16476.1352818378</v>
      </c>
      <c r="Y432" s="39">
        <v>14024.225982849701</v>
      </c>
      <c r="Z432" s="39">
        <v>1582.2800016804699</v>
      </c>
      <c r="AA432" s="39">
        <v>189645.11251902001</v>
      </c>
      <c r="AB432" s="39">
        <v>14318.303504229099</v>
      </c>
      <c r="AC432" s="39">
        <v>59249.388805078102</v>
      </c>
      <c r="AD432" s="39">
        <v>12917.769610786199</v>
      </c>
      <c r="AE432" s="39">
        <v>1382.62086390064</v>
      </c>
      <c r="AF432" s="39">
        <v>483.559327465482</v>
      </c>
      <c r="AG432" s="39">
        <v>236384.35973262999</v>
      </c>
      <c r="AH432" s="39">
        <v>22200.397417426699</v>
      </c>
      <c r="AI432" s="39">
        <v>227848.583276961</v>
      </c>
      <c r="AJ432" s="39">
        <v>20950.6934976792</v>
      </c>
      <c r="AK432" s="39">
        <v>9572.5950641993404</v>
      </c>
      <c r="AL432" s="39">
        <v>1321.1078006718001</v>
      </c>
      <c r="AM432" s="39">
        <v>237779.07021133299</v>
      </c>
      <c r="AN432" s="39">
        <v>22704.510610308</v>
      </c>
      <c r="AO432" s="39">
        <v>23325.868742312199</v>
      </c>
      <c r="AP432" s="39">
        <v>43101.7943688491</v>
      </c>
      <c r="AQ432" s="39">
        <v>64.408783968757703</v>
      </c>
      <c r="AR432" s="39">
        <v>50.956012227442898</v>
      </c>
      <c r="AS432" s="39">
        <v>16852.2147049741</v>
      </c>
      <c r="AT432" s="39">
        <v>6049.2222131788003</v>
      </c>
      <c r="AU432" s="39">
        <v>15701.2614615394</v>
      </c>
      <c r="AV432" s="39">
        <v>5676.7858368452698</v>
      </c>
      <c r="AW432" s="39">
        <v>1267.96658843256</v>
      </c>
      <c r="AX432" s="39">
        <v>380.00365148191997</v>
      </c>
      <c r="AY432" s="39">
        <v>16917.2760674159</v>
      </c>
      <c r="AZ432" s="39">
        <v>6103.4977333823199</v>
      </c>
      <c r="BA432" s="39">
        <v>6086.30068440983</v>
      </c>
      <c r="BB432" s="39">
        <v>5758.3891251819196</v>
      </c>
    </row>
    <row r="433" spans="1:54">
      <c r="A433" s="38">
        <v>43890</v>
      </c>
      <c r="B433" s="39">
        <v>1430.8546641695</v>
      </c>
      <c r="C433" s="39">
        <v>524.84495557198602</v>
      </c>
      <c r="D433" s="39">
        <v>1310.95780091712</v>
      </c>
      <c r="E433" s="39">
        <v>488.23771270673899</v>
      </c>
      <c r="F433" s="39">
        <v>129.269453585203</v>
      </c>
      <c r="G433" s="39">
        <v>43.060309962289402</v>
      </c>
      <c r="H433" s="39">
        <v>256100.203942238</v>
      </c>
      <c r="I433" s="39">
        <v>28181.102119051098</v>
      </c>
      <c r="J433" s="39">
        <v>245439.98618430001</v>
      </c>
      <c r="K433" s="39">
        <v>26546.926185459699</v>
      </c>
      <c r="L433" s="39">
        <v>10155.7393402256</v>
      </c>
      <c r="M433" s="39">
        <v>1608.9387207219499</v>
      </c>
      <c r="N433" s="39">
        <v>257571.91511860199</v>
      </c>
      <c r="O433" s="39">
        <v>28697.4380251398</v>
      </c>
      <c r="P433" s="39">
        <v>29724.327884091599</v>
      </c>
      <c r="Q433" s="39">
        <v>27371.267558762502</v>
      </c>
      <c r="R433" s="39">
        <v>48538.9761350181</v>
      </c>
      <c r="S433" s="39">
        <v>250946.721534882</v>
      </c>
      <c r="T433" s="39">
        <v>26687.756142395199</v>
      </c>
      <c r="U433" s="39">
        <v>62789.790154057097</v>
      </c>
      <c r="V433" s="39">
        <v>8975.5979707120405</v>
      </c>
      <c r="W433" s="39">
        <v>174021.09117405</v>
      </c>
      <c r="X433" s="39">
        <v>16385.337698246301</v>
      </c>
      <c r="Y433" s="39">
        <v>12900.207200201899</v>
      </c>
      <c r="Z433" s="39">
        <v>1373.14765690129</v>
      </c>
      <c r="AA433" s="39">
        <v>191491.54574653899</v>
      </c>
      <c r="AB433" s="39">
        <v>14128.664230201</v>
      </c>
      <c r="AC433" s="39">
        <v>58480.219349674502</v>
      </c>
      <c r="AD433" s="39">
        <v>12723.1310603737</v>
      </c>
      <c r="AE433" s="39">
        <v>1379.2179668270501</v>
      </c>
      <c r="AF433" s="39">
        <v>474.51629308957001</v>
      </c>
      <c r="AG433" s="39">
        <v>238993.41663395101</v>
      </c>
      <c r="AH433" s="39">
        <v>22079.7367644443</v>
      </c>
      <c r="AI433" s="39">
        <v>230049.52201945701</v>
      </c>
      <c r="AJ433" s="39">
        <v>20795.553729416999</v>
      </c>
      <c r="AK433" s="39">
        <v>9114.2975665698705</v>
      </c>
      <c r="AL433" s="39">
        <v>1251.6359801609999</v>
      </c>
      <c r="AM433" s="39">
        <v>240342.15861017699</v>
      </c>
      <c r="AN433" s="39">
        <v>22573.542728027001</v>
      </c>
      <c r="AO433" s="39">
        <v>23468.793120741699</v>
      </c>
      <c r="AP433" s="39">
        <v>42724.901382556498</v>
      </c>
      <c r="AQ433" s="39">
        <v>63.049691578434</v>
      </c>
      <c r="AR433" s="39">
        <v>49.467634179544199</v>
      </c>
      <c r="AS433" s="39">
        <v>17013.2358253036</v>
      </c>
      <c r="AT433" s="39">
        <v>6071.3611223909002</v>
      </c>
      <c r="AU433" s="39">
        <v>15856.184020860401</v>
      </c>
      <c r="AV433" s="39">
        <v>5733.3392914763499</v>
      </c>
      <c r="AW433" s="39">
        <v>1268.8350457363299</v>
      </c>
      <c r="AX433" s="39">
        <v>347.61779993480002</v>
      </c>
      <c r="AY433" s="39">
        <v>17077.2850358014</v>
      </c>
      <c r="AZ433" s="39">
        <v>6122.6636117362796</v>
      </c>
      <c r="BA433" s="39">
        <v>6188.8659827351403</v>
      </c>
      <c r="BB433" s="39">
        <v>5601.8933512650501</v>
      </c>
    </row>
    <row r="434" spans="1:54">
      <c r="A434" s="38">
        <v>43921</v>
      </c>
      <c r="B434" s="39">
        <v>1257.9181692321099</v>
      </c>
      <c r="C434" s="39">
        <v>522.05809280280096</v>
      </c>
      <c r="D434" s="39">
        <v>1173.3362751417501</v>
      </c>
      <c r="E434" s="39">
        <v>487.63588195049999</v>
      </c>
      <c r="F434" s="39">
        <v>83.055511156271194</v>
      </c>
      <c r="G434" s="39">
        <v>29.6823119758335</v>
      </c>
      <c r="H434" s="39">
        <v>250707.371764335</v>
      </c>
      <c r="I434" s="39">
        <v>25418.625095833901</v>
      </c>
      <c r="J434" s="39">
        <v>237505.082707958</v>
      </c>
      <c r="K434" s="39">
        <v>24459.2780323808</v>
      </c>
      <c r="L434" s="39">
        <v>8009.1911616376901</v>
      </c>
      <c r="M434" s="39">
        <v>950.77891857636598</v>
      </c>
      <c r="N434" s="39">
        <v>251702.55232679899</v>
      </c>
      <c r="O434" s="39">
        <v>25934.377568883101</v>
      </c>
      <c r="P434" s="39">
        <v>28249.929586998798</v>
      </c>
      <c r="Q434" s="39">
        <v>28012.391334780401</v>
      </c>
      <c r="R434" s="39">
        <v>46495.515113998299</v>
      </c>
      <c r="S434" s="39">
        <v>236291.140959204</v>
      </c>
      <c r="T434" s="39">
        <v>24239.3168145702</v>
      </c>
      <c r="U434" s="39">
        <v>60017.869466047698</v>
      </c>
      <c r="V434" s="39">
        <v>7780.6474254760096</v>
      </c>
      <c r="W434" s="39">
        <v>165229.96676050799</v>
      </c>
      <c r="X434" s="39">
        <v>15248.5423131768</v>
      </c>
      <c r="Y434" s="39">
        <v>9694.2768981756599</v>
      </c>
      <c r="Z434" s="39">
        <v>1145.13807088565</v>
      </c>
      <c r="AA434" s="39">
        <v>185118.023952549</v>
      </c>
      <c r="AB434" s="39">
        <v>13344.443525419099</v>
      </c>
      <c r="AC434" s="39">
        <v>51872.056511195296</v>
      </c>
      <c r="AD434" s="39">
        <v>11004.404087062399</v>
      </c>
      <c r="AE434" s="39">
        <v>1223.7801560483199</v>
      </c>
      <c r="AF434" s="39">
        <v>478.41159313202797</v>
      </c>
      <c r="AG434" s="39">
        <v>236641.31829891799</v>
      </c>
      <c r="AH434" s="39">
        <v>20209.017489668699</v>
      </c>
      <c r="AI434" s="39">
        <v>228158.23578692001</v>
      </c>
      <c r="AJ434" s="39">
        <v>19385.178141259999</v>
      </c>
      <c r="AK434" s="39">
        <v>7060.8077208999603</v>
      </c>
      <c r="AL434" s="39">
        <v>703.03683361349897</v>
      </c>
      <c r="AM434" s="39">
        <v>237890.62195286399</v>
      </c>
      <c r="AN434" s="39">
        <v>20681.013739730901</v>
      </c>
      <c r="AO434" s="39">
        <v>22639.303884056499</v>
      </c>
      <c r="AP434" s="39">
        <v>41252.5092183366</v>
      </c>
      <c r="AQ434" s="39">
        <v>48.7541983097612</v>
      </c>
      <c r="AR434" s="39">
        <v>42.658985493306702</v>
      </c>
      <c r="AS434" s="39">
        <v>13722.184943239399</v>
      </c>
      <c r="AT434" s="39">
        <v>5166.53599337991</v>
      </c>
      <c r="AU434" s="39">
        <v>12822.813816187199</v>
      </c>
      <c r="AV434" s="39">
        <v>4901.4196963290597</v>
      </c>
      <c r="AW434" s="39">
        <v>896.07094061990995</v>
      </c>
      <c r="AX434" s="39">
        <v>234.93664127536201</v>
      </c>
      <c r="AY434" s="39">
        <v>13769.349009314201</v>
      </c>
      <c r="AZ434" s="39">
        <v>5207.8005316946701</v>
      </c>
      <c r="BA434" s="39">
        <v>5818.31249114206</v>
      </c>
      <c r="BB434" s="39">
        <v>5325.4057534543999</v>
      </c>
    </row>
    <row r="435" spans="1:54">
      <c r="A435" s="38">
        <v>43951</v>
      </c>
      <c r="B435" s="39">
        <v>925.01322162579504</v>
      </c>
      <c r="C435" s="39">
        <v>351.39817846224901</v>
      </c>
      <c r="D435" s="39">
        <v>876.08450547867506</v>
      </c>
      <c r="E435" s="39">
        <v>338.30691423390402</v>
      </c>
      <c r="F435" s="39">
        <v>29.1786683589627</v>
      </c>
      <c r="G435" s="39">
        <v>9.8363504912199797</v>
      </c>
      <c r="H435" s="39">
        <v>185691.17988621301</v>
      </c>
      <c r="I435" s="39">
        <v>19845.919299634301</v>
      </c>
      <c r="J435" s="39">
        <v>180949.09341203701</v>
      </c>
      <c r="K435" s="39">
        <v>19391.797003565101</v>
      </c>
      <c r="L435" s="39">
        <v>5720.8529146384199</v>
      </c>
      <c r="M435" s="39">
        <v>515.68090303455404</v>
      </c>
      <c r="N435" s="39">
        <v>186677.293255853</v>
      </c>
      <c r="O435" s="39">
        <v>20194.0201296997</v>
      </c>
      <c r="P435" s="39">
        <v>25947.8986227553</v>
      </c>
      <c r="Q435" s="39">
        <v>26278.2731482487</v>
      </c>
      <c r="R435" s="39">
        <v>41360.549896713099</v>
      </c>
      <c r="S435" s="39">
        <v>170020.33740764501</v>
      </c>
      <c r="T435" s="39">
        <v>18575.9278060709</v>
      </c>
      <c r="U435" s="39">
        <v>43107.502372422299</v>
      </c>
      <c r="V435" s="39">
        <v>5963.8671799834101</v>
      </c>
      <c r="W435" s="39">
        <v>119793.30240051101</v>
      </c>
      <c r="X435" s="39">
        <v>11777.8101249969</v>
      </c>
      <c r="Y435" s="39">
        <v>4849.5477833987497</v>
      </c>
      <c r="Z435" s="39">
        <v>607.742451919264</v>
      </c>
      <c r="AA435" s="39">
        <v>122958.33652635899</v>
      </c>
      <c r="AB435" s="39">
        <v>8769.5038470997406</v>
      </c>
      <c r="AC435" s="39">
        <v>45772.6453854879</v>
      </c>
      <c r="AD435" s="39">
        <v>9734.1599115718309</v>
      </c>
      <c r="AE435" s="39">
        <v>876.11644736365895</v>
      </c>
      <c r="AF435" s="39">
        <v>318.04493271623801</v>
      </c>
      <c r="AG435" s="39">
        <v>174924.33527612701</v>
      </c>
      <c r="AH435" s="39">
        <v>15492.6008679231</v>
      </c>
      <c r="AI435" s="39">
        <v>168806.19812095899</v>
      </c>
      <c r="AJ435" s="39">
        <v>15291.9106855955</v>
      </c>
      <c r="AK435" s="39">
        <v>4939.7151036045898</v>
      </c>
      <c r="AL435" s="39">
        <v>346.13021444492801</v>
      </c>
      <c r="AM435" s="39">
        <v>175804.873362596</v>
      </c>
      <c r="AN435" s="39">
        <v>15830.373067484999</v>
      </c>
      <c r="AO435" s="39">
        <v>20804.048661610799</v>
      </c>
      <c r="AP435" s="39">
        <v>36946.459214485898</v>
      </c>
      <c r="AQ435" s="39">
        <v>27.497904177441299</v>
      </c>
      <c r="AR435" s="39">
        <v>32.9886464087147</v>
      </c>
      <c r="AS435" s="39">
        <v>9737.5080363567904</v>
      </c>
      <c r="AT435" s="39">
        <v>4223.9225984612704</v>
      </c>
      <c r="AU435" s="39">
        <v>8849.5706124488697</v>
      </c>
      <c r="AV435" s="39">
        <v>4052.2057033375099</v>
      </c>
      <c r="AW435" s="39">
        <v>701.72246299485198</v>
      </c>
      <c r="AX435" s="39">
        <v>170.483883078811</v>
      </c>
      <c r="AY435" s="39">
        <v>9765.1639532436893</v>
      </c>
      <c r="AZ435" s="39">
        <v>4257.3470531815901</v>
      </c>
      <c r="BA435" s="39">
        <v>5175.8917031331503</v>
      </c>
      <c r="BB435" s="39">
        <v>4497.1255093850496</v>
      </c>
    </row>
    <row r="436" spans="1:54">
      <c r="A436" s="38">
        <v>43982</v>
      </c>
      <c r="B436" s="39">
        <v>946.02646167575097</v>
      </c>
      <c r="C436" s="39">
        <v>378.01466885287499</v>
      </c>
      <c r="D436" s="39">
        <v>883.65284542111306</v>
      </c>
      <c r="E436" s="39">
        <v>360.27696090843699</v>
      </c>
      <c r="F436" s="39">
        <v>30.328821869846401</v>
      </c>
      <c r="G436" s="39">
        <v>10.4771462359842</v>
      </c>
      <c r="H436" s="39">
        <v>212117.33765308399</v>
      </c>
      <c r="I436" s="39">
        <v>21579.306626228801</v>
      </c>
      <c r="J436" s="39">
        <v>207616.51817847401</v>
      </c>
      <c r="K436" s="39">
        <v>21078.617461501501</v>
      </c>
      <c r="L436" s="39">
        <v>5845.8405497724998</v>
      </c>
      <c r="M436" s="39">
        <v>559.28298662806401</v>
      </c>
      <c r="N436" s="39">
        <v>212935.830494111</v>
      </c>
      <c r="O436" s="39">
        <v>21955.3602089042</v>
      </c>
      <c r="P436" s="39">
        <v>23595.764109318199</v>
      </c>
      <c r="Q436" s="39">
        <v>24565.282717430298</v>
      </c>
      <c r="R436" s="39">
        <v>40147.253761662301</v>
      </c>
      <c r="S436" s="39">
        <v>196457.67226368299</v>
      </c>
      <c r="T436" s="39">
        <v>20293.346872877199</v>
      </c>
      <c r="U436" s="39">
        <v>48339.370702390697</v>
      </c>
      <c r="V436" s="39">
        <v>6372.0324019468599</v>
      </c>
      <c r="W436" s="39">
        <v>142581.271041142</v>
      </c>
      <c r="X436" s="39">
        <v>13041.7114522841</v>
      </c>
      <c r="Y436" s="39">
        <v>5625.9508129169699</v>
      </c>
      <c r="Z436" s="39">
        <v>675.20457026143799</v>
      </c>
      <c r="AA436" s="39">
        <v>152968.70983267101</v>
      </c>
      <c r="AB436" s="39">
        <v>10488.208241133299</v>
      </c>
      <c r="AC436" s="39">
        <v>46121.416065373101</v>
      </c>
      <c r="AD436" s="39">
        <v>9627.3325466291808</v>
      </c>
      <c r="AE436" s="39">
        <v>919.05922399927204</v>
      </c>
      <c r="AF436" s="39">
        <v>345.23025323662102</v>
      </c>
      <c r="AG436" s="39">
        <v>202759.61014770999</v>
      </c>
      <c r="AH436" s="39">
        <v>17679.2990389816</v>
      </c>
      <c r="AI436" s="39">
        <v>197246.14097582799</v>
      </c>
      <c r="AJ436" s="39">
        <v>17058.873553174701</v>
      </c>
      <c r="AK436" s="39">
        <v>5069.2389851579601</v>
      </c>
      <c r="AL436" s="39">
        <v>392.38976307278199</v>
      </c>
      <c r="AM436" s="39">
        <v>203687.52700769299</v>
      </c>
      <c r="AN436" s="39">
        <v>18024.553895396301</v>
      </c>
      <c r="AO436" s="39">
        <v>19269.285054708402</v>
      </c>
      <c r="AP436" s="39">
        <v>35867.151686413403</v>
      </c>
      <c r="AQ436" s="39">
        <v>25.4170377735785</v>
      </c>
      <c r="AR436" s="39">
        <v>31.8625483464645</v>
      </c>
      <c r="AS436" s="39">
        <v>9580.5700530459908</v>
      </c>
      <c r="AT436" s="39">
        <v>4031.29260480622</v>
      </c>
      <c r="AU436" s="39">
        <v>8916.3302668031502</v>
      </c>
      <c r="AV436" s="39">
        <v>3892.1209783383902</v>
      </c>
      <c r="AW436" s="39">
        <v>638.03068740074696</v>
      </c>
      <c r="AX436" s="39">
        <v>154.624000404757</v>
      </c>
      <c r="AY436" s="39">
        <v>9606.8105898867307</v>
      </c>
      <c r="AZ436" s="39">
        <v>4064.1520138000001</v>
      </c>
      <c r="BA436" s="39">
        <v>4400.99767129867</v>
      </c>
      <c r="BB436" s="39">
        <v>4134.4043912487004</v>
      </c>
    </row>
    <row r="437" spans="1:54">
      <c r="A437" s="38">
        <v>44012</v>
      </c>
      <c r="B437" s="39">
        <v>1086.9609682427999</v>
      </c>
      <c r="C437" s="39">
        <v>423.886892893979</v>
      </c>
      <c r="D437" s="39">
        <v>1035.1276038507699</v>
      </c>
      <c r="E437" s="39">
        <v>409.38013270182699</v>
      </c>
      <c r="F437" s="39">
        <v>30.0205598903454</v>
      </c>
      <c r="G437" s="39">
        <v>9.7737999675617502</v>
      </c>
      <c r="H437" s="39">
        <v>235632.59002687101</v>
      </c>
      <c r="I437" s="39">
        <v>23988.2309967029</v>
      </c>
      <c r="J437" s="39">
        <v>227127.26995767301</v>
      </c>
      <c r="K437" s="39">
        <v>23417.596798223502</v>
      </c>
      <c r="L437" s="39">
        <v>5461.5422709867498</v>
      </c>
      <c r="M437" s="39">
        <v>575.93410650835699</v>
      </c>
      <c r="N437" s="39">
        <v>236630.82614906301</v>
      </c>
      <c r="O437" s="39">
        <v>24401.479533666101</v>
      </c>
      <c r="P437" s="39">
        <v>24532.605778593799</v>
      </c>
      <c r="Q437" s="39">
        <v>23127.592084726799</v>
      </c>
      <c r="R437" s="39">
        <v>40190.799993383996</v>
      </c>
      <c r="S437" s="39">
        <v>216730.64429497201</v>
      </c>
      <c r="T437" s="39">
        <v>22610.330790878899</v>
      </c>
      <c r="U437" s="39">
        <v>52553.599933899903</v>
      </c>
      <c r="V437" s="39">
        <v>7120.69771152058</v>
      </c>
      <c r="W437" s="39">
        <v>158236.048404325</v>
      </c>
      <c r="X437" s="39">
        <v>14678.910476593899</v>
      </c>
      <c r="Y437" s="39">
        <v>6169.0623193801703</v>
      </c>
      <c r="Z437" s="39">
        <v>716.38669443434401</v>
      </c>
      <c r="AA437" s="39">
        <v>168651.74277992101</v>
      </c>
      <c r="AB437" s="39">
        <v>11878.631551480101</v>
      </c>
      <c r="AC437" s="39">
        <v>49788.2378133003</v>
      </c>
      <c r="AD437" s="39">
        <v>10311.911671903799</v>
      </c>
      <c r="AE437" s="39">
        <v>1024.9366953946101</v>
      </c>
      <c r="AF437" s="39">
        <v>388.37965341252601</v>
      </c>
      <c r="AG437" s="39">
        <v>224111.968205932</v>
      </c>
      <c r="AH437" s="39">
        <v>19407.920850229501</v>
      </c>
      <c r="AI437" s="39">
        <v>215848.734386975</v>
      </c>
      <c r="AJ437" s="39">
        <v>18916.969487570201</v>
      </c>
      <c r="AK437" s="39">
        <v>4860.8399455466097</v>
      </c>
      <c r="AL437" s="39">
        <v>403.60359193748002</v>
      </c>
      <c r="AM437" s="39">
        <v>225110.789797426</v>
      </c>
      <c r="AN437" s="39">
        <v>19755.8664418716</v>
      </c>
      <c r="AO437" s="39">
        <v>19972.5999634781</v>
      </c>
      <c r="AP437" s="39">
        <v>35864.177637922003</v>
      </c>
      <c r="AQ437" s="39">
        <v>29.900165493051801</v>
      </c>
      <c r="AR437" s="39">
        <v>34.702330541931502</v>
      </c>
      <c r="AS437" s="39">
        <v>10977.8541695719</v>
      </c>
      <c r="AT437" s="39">
        <v>4555.7962218409502</v>
      </c>
      <c r="AU437" s="39">
        <v>10458.554948208601</v>
      </c>
      <c r="AV437" s="39">
        <v>4377.7840215606702</v>
      </c>
      <c r="AW437" s="39">
        <v>630.08422058828205</v>
      </c>
      <c r="AX437" s="39">
        <v>174.467277765928</v>
      </c>
      <c r="AY437" s="39">
        <v>11005.959836686599</v>
      </c>
      <c r="AZ437" s="39">
        <v>4589.9850411747502</v>
      </c>
      <c r="BA437" s="39">
        <v>4530.5317340995398</v>
      </c>
      <c r="BB437" s="39">
        <v>4172.1239636571299</v>
      </c>
    </row>
    <row r="438" spans="1:54">
      <c r="A438" s="38">
        <v>44043</v>
      </c>
      <c r="B438" s="39">
        <v>1184.5448321132301</v>
      </c>
      <c r="C438" s="39">
        <v>443.75948774358301</v>
      </c>
      <c r="D438" s="39">
        <v>1151.3300939591099</v>
      </c>
      <c r="E438" s="39">
        <v>436.32111422482802</v>
      </c>
      <c r="F438" s="39">
        <v>29.561636192912101</v>
      </c>
      <c r="G438" s="39">
        <v>9.9967957177031401</v>
      </c>
      <c r="H438" s="39">
        <v>236337.43365112701</v>
      </c>
      <c r="I438" s="39">
        <v>23640.556604756999</v>
      </c>
      <c r="J438" s="39">
        <v>233599.07984141199</v>
      </c>
      <c r="K438" s="39">
        <v>23395.0435985148</v>
      </c>
      <c r="L438" s="39">
        <v>5345.6214819050001</v>
      </c>
      <c r="M438" s="39">
        <v>601.02052545341201</v>
      </c>
      <c r="N438" s="39">
        <v>237589.42955306699</v>
      </c>
      <c r="O438" s="39">
        <v>24075.015521974899</v>
      </c>
      <c r="P438" s="39">
        <v>25628.4584499751</v>
      </c>
      <c r="Q438" s="39">
        <v>22349.6338094038</v>
      </c>
      <c r="R438" s="39">
        <v>38911.663519685397</v>
      </c>
      <c r="S438" s="39">
        <v>220460.671862024</v>
      </c>
      <c r="T438" s="39">
        <v>22452.714754664401</v>
      </c>
      <c r="U438" s="39">
        <v>55445.270324423604</v>
      </c>
      <c r="V438" s="39">
        <v>7319.1934197974197</v>
      </c>
      <c r="W438" s="39">
        <v>159754.234947102</v>
      </c>
      <c r="X438" s="39">
        <v>14623.0033296786</v>
      </c>
      <c r="Y438" s="39">
        <v>4711.6390947816699</v>
      </c>
      <c r="Z438" s="39">
        <v>637.26208945886401</v>
      </c>
      <c r="AA438" s="39">
        <v>169448.89491556099</v>
      </c>
      <c r="AB438" s="39">
        <v>12428.567586564999</v>
      </c>
      <c r="AC438" s="39">
        <v>52263.972896957901</v>
      </c>
      <c r="AD438" s="39">
        <v>10098.4046472543</v>
      </c>
      <c r="AE438" s="39">
        <v>1109.8122898463901</v>
      </c>
      <c r="AF438" s="39">
        <v>406.33679113343698</v>
      </c>
      <c r="AG438" s="39">
        <v>224700.49189070499</v>
      </c>
      <c r="AH438" s="39">
        <v>19120.975930037799</v>
      </c>
      <c r="AI438" s="39">
        <v>219582.34992646999</v>
      </c>
      <c r="AJ438" s="39">
        <v>18969.883092605</v>
      </c>
      <c r="AK438" s="39">
        <v>4609.39218158317</v>
      </c>
      <c r="AL438" s="39">
        <v>419.54083870537198</v>
      </c>
      <c r="AM438" s="39">
        <v>225839.656842242</v>
      </c>
      <c r="AN438" s="39">
        <v>19517.430021219399</v>
      </c>
      <c r="AO438" s="39">
        <v>20847.7513173771</v>
      </c>
      <c r="AP438" s="39">
        <v>34558.957235051603</v>
      </c>
      <c r="AQ438" s="39">
        <v>30.610759122811501</v>
      </c>
      <c r="AR438" s="39">
        <v>35.115286564012699</v>
      </c>
      <c r="AS438" s="39">
        <v>11545.3277436678</v>
      </c>
      <c r="AT438" s="39">
        <v>4576.3601231023404</v>
      </c>
      <c r="AU438" s="39">
        <v>11072.597669700201</v>
      </c>
      <c r="AV438" s="39">
        <v>4411.0456499726997</v>
      </c>
      <c r="AW438" s="39">
        <v>664.84009785151</v>
      </c>
      <c r="AX438" s="39">
        <v>183.11942604964901</v>
      </c>
      <c r="AY438" s="39">
        <v>11577.5226727524</v>
      </c>
      <c r="AZ438" s="39">
        <v>4607.8585873048796</v>
      </c>
      <c r="BA438" s="39">
        <v>4619.6898574446896</v>
      </c>
      <c r="BB438" s="39">
        <v>4230.9455793992502</v>
      </c>
    </row>
    <row r="439" spans="1:54">
      <c r="A439" s="38">
        <v>44074</v>
      </c>
      <c r="B439" s="39">
        <v>1121.0926268881799</v>
      </c>
      <c r="C439" s="39">
        <v>438.20792697718502</v>
      </c>
      <c r="D439" s="39">
        <v>1084.7359799144201</v>
      </c>
      <c r="E439" s="39">
        <v>427.197062963147</v>
      </c>
      <c r="F439" s="39">
        <v>33.054163223259302</v>
      </c>
      <c r="G439" s="39">
        <v>11.9521020636929</v>
      </c>
      <c r="H439" s="39">
        <v>235224.69303106199</v>
      </c>
      <c r="I439" s="39">
        <v>23921.908630804301</v>
      </c>
      <c r="J439" s="39">
        <v>229204.04629420501</v>
      </c>
      <c r="K439" s="39">
        <v>23112.967445453301</v>
      </c>
      <c r="L439" s="39">
        <v>5831.92500899475</v>
      </c>
      <c r="M439" s="39">
        <v>681.846580898566</v>
      </c>
      <c r="N439" s="39">
        <v>236347.969867954</v>
      </c>
      <c r="O439" s="39">
        <v>24355.895661436</v>
      </c>
      <c r="P439" s="39">
        <v>25415.6147377087</v>
      </c>
      <c r="Q439" s="39">
        <v>21801.708094775098</v>
      </c>
      <c r="R439" s="39">
        <v>38144.176899839498</v>
      </c>
      <c r="S439" s="39">
        <v>211534.592214398</v>
      </c>
      <c r="T439" s="39">
        <v>22043.981375245399</v>
      </c>
      <c r="U439" s="39">
        <v>53621.217323445198</v>
      </c>
      <c r="V439" s="39">
        <v>6930.1530702515001</v>
      </c>
      <c r="W439" s="39">
        <v>152595.52461755701</v>
      </c>
      <c r="X439" s="39">
        <v>14655.7882726845</v>
      </c>
      <c r="Y439" s="39">
        <v>4794.9573161527296</v>
      </c>
      <c r="Z439" s="39">
        <v>647.13890079469297</v>
      </c>
      <c r="AA439" s="39">
        <v>157531.17896801999</v>
      </c>
      <c r="AB439" s="39">
        <v>11679.259201811299</v>
      </c>
      <c r="AC439" s="39">
        <v>53637.006234995599</v>
      </c>
      <c r="AD439" s="39">
        <v>10282.66861406</v>
      </c>
      <c r="AE439" s="39">
        <v>1068.1716479173599</v>
      </c>
      <c r="AF439" s="39">
        <v>403.52126070363602</v>
      </c>
      <c r="AG439" s="39">
        <v>223615.571427505</v>
      </c>
      <c r="AH439" s="39">
        <v>19374.927431634202</v>
      </c>
      <c r="AI439" s="39">
        <v>221789.73982492401</v>
      </c>
      <c r="AJ439" s="39">
        <v>18650.743209289802</v>
      </c>
      <c r="AK439" s="39">
        <v>5148.5230802169699</v>
      </c>
      <c r="AL439" s="39">
        <v>488.11655736346302</v>
      </c>
      <c r="AM439" s="39">
        <v>224607.07772083799</v>
      </c>
      <c r="AN439" s="39">
        <v>19726.476143430998</v>
      </c>
      <c r="AO439" s="39">
        <v>20599.076740404402</v>
      </c>
      <c r="AP439" s="39">
        <v>34139.918346586499</v>
      </c>
      <c r="AQ439" s="39">
        <v>30.567187665907799</v>
      </c>
      <c r="AR439" s="39">
        <v>35.250644001779101</v>
      </c>
      <c r="AS439" s="39">
        <v>11291.385561331201</v>
      </c>
      <c r="AT439" s="39">
        <v>4621.7010310146998</v>
      </c>
      <c r="AU439" s="39">
        <v>10583.2178914707</v>
      </c>
      <c r="AV439" s="39">
        <v>4449.0227574833298</v>
      </c>
      <c r="AW439" s="39">
        <v>708.381717192358</v>
      </c>
      <c r="AX439" s="39">
        <v>190.06745141107299</v>
      </c>
      <c r="AY439" s="39">
        <v>11320.944068720501</v>
      </c>
      <c r="AZ439" s="39">
        <v>4657.4337356743399</v>
      </c>
      <c r="BA439" s="39">
        <v>4692.38690526955</v>
      </c>
      <c r="BB439" s="39">
        <v>4229.45009726028</v>
      </c>
    </row>
    <row r="440" spans="1:54">
      <c r="A440" s="38">
        <v>44104</v>
      </c>
      <c r="B440" s="39">
        <v>1128.2924402445601</v>
      </c>
      <c r="C440" s="39">
        <v>436.19092871023201</v>
      </c>
      <c r="D440" s="39">
        <v>1122.07243533634</v>
      </c>
      <c r="E440" s="39">
        <v>427.06906224934801</v>
      </c>
      <c r="F440" s="39">
        <v>31.7974430258487</v>
      </c>
      <c r="G440" s="39">
        <v>10.305857164964101</v>
      </c>
      <c r="H440" s="39">
        <v>238887.65182589099</v>
      </c>
      <c r="I440" s="39">
        <v>24081.031860342599</v>
      </c>
      <c r="J440" s="39">
        <v>233634.90830173701</v>
      </c>
      <c r="K440" s="39">
        <v>23531.2900521558</v>
      </c>
      <c r="L440" s="39">
        <v>5590.5543318764803</v>
      </c>
      <c r="M440" s="39">
        <v>650.88264647578796</v>
      </c>
      <c r="N440" s="39">
        <v>240132.24687640101</v>
      </c>
      <c r="O440" s="39">
        <v>24539.946727939099</v>
      </c>
      <c r="P440" s="39">
        <v>25191.378281298101</v>
      </c>
      <c r="Q440" s="39">
        <v>21315.045781306901</v>
      </c>
      <c r="R440" s="39">
        <v>38095.617862055296</v>
      </c>
      <c r="S440" s="39">
        <v>214778.578686578</v>
      </c>
      <c r="T440" s="39">
        <v>22230.878231499599</v>
      </c>
      <c r="U440" s="39">
        <v>51357.983246542302</v>
      </c>
      <c r="V440" s="39">
        <v>6996.9949912442698</v>
      </c>
      <c r="W440" s="39">
        <v>157880.35770116499</v>
      </c>
      <c r="X440" s="39">
        <v>14537.217350762699</v>
      </c>
      <c r="Y440" s="39">
        <v>4941.2738804093897</v>
      </c>
      <c r="Z440" s="39">
        <v>647.69196123786401</v>
      </c>
      <c r="AA440" s="39">
        <v>160567.23888631599</v>
      </c>
      <c r="AB440" s="39">
        <v>11754.551640723599</v>
      </c>
      <c r="AC440" s="39">
        <v>53992.661593372701</v>
      </c>
      <c r="AD440" s="39">
        <v>10413.982602918601</v>
      </c>
      <c r="AE440" s="39">
        <v>1105.49296102791</v>
      </c>
      <c r="AF440" s="39">
        <v>403.89873093779198</v>
      </c>
      <c r="AG440" s="39">
        <v>227681.67690961499</v>
      </c>
      <c r="AH440" s="39">
        <v>19473.73075694</v>
      </c>
      <c r="AI440" s="39">
        <v>225371.68432784599</v>
      </c>
      <c r="AJ440" s="39">
        <v>19165.965157217099</v>
      </c>
      <c r="AK440" s="39">
        <v>4999.2591820776797</v>
      </c>
      <c r="AL440" s="39">
        <v>464.90572274209802</v>
      </c>
      <c r="AM440" s="39">
        <v>228840.79686522001</v>
      </c>
      <c r="AN440" s="39">
        <v>19848.503986264801</v>
      </c>
      <c r="AO440" s="39">
        <v>20476.945149919698</v>
      </c>
      <c r="AP440" s="39">
        <v>34034.804164903398</v>
      </c>
      <c r="AQ440" s="39">
        <v>31.034945491679199</v>
      </c>
      <c r="AR440" s="39">
        <v>34.855123613502201</v>
      </c>
      <c r="AS440" s="39">
        <v>11706.739250705799</v>
      </c>
      <c r="AT440" s="39">
        <v>4709.01908242644</v>
      </c>
      <c r="AU440" s="39">
        <v>10989.354554956</v>
      </c>
      <c r="AV440" s="39">
        <v>4528.07783956818</v>
      </c>
      <c r="AW440" s="39">
        <v>668.87350988288199</v>
      </c>
      <c r="AX440" s="39">
        <v>186.32520474420099</v>
      </c>
      <c r="AY440" s="39">
        <v>11737.8973529259</v>
      </c>
      <c r="AZ440" s="39">
        <v>4743.0280269063096</v>
      </c>
      <c r="BA440" s="39">
        <v>4730.4366840891898</v>
      </c>
      <c r="BB440" s="39">
        <v>4214.23112561772</v>
      </c>
    </row>
    <row r="441" spans="1:54">
      <c r="A441" s="38">
        <v>44135</v>
      </c>
      <c r="B441" s="39">
        <v>1123.6404126720499</v>
      </c>
      <c r="C441" s="39">
        <v>421.72914722199999</v>
      </c>
      <c r="D441" s="39">
        <v>1119.34710839884</v>
      </c>
      <c r="E441" s="39">
        <v>414.751716121877</v>
      </c>
      <c r="F441" s="39">
        <v>34.450967681524297</v>
      </c>
      <c r="G441" s="39">
        <v>11.3430864001503</v>
      </c>
      <c r="H441" s="39">
        <v>245578.48011707899</v>
      </c>
      <c r="I441" s="39">
        <v>24659.244911867401</v>
      </c>
      <c r="J441" s="39">
        <v>237584.21781203299</v>
      </c>
      <c r="K441" s="39">
        <v>23931.707657602601</v>
      </c>
      <c r="L441" s="39">
        <v>5745.7151462350603</v>
      </c>
      <c r="M441" s="39">
        <v>668.35728825672697</v>
      </c>
      <c r="N441" s="39">
        <v>246716.962800104</v>
      </c>
      <c r="O441" s="39">
        <v>25074.0149210604</v>
      </c>
      <c r="P441" s="39">
        <v>25474.6312805538</v>
      </c>
      <c r="Q441" s="39">
        <v>21237.349224818601</v>
      </c>
      <c r="R441" s="39">
        <v>37707.295025376799</v>
      </c>
      <c r="S441" s="39">
        <v>220561.46657687999</v>
      </c>
      <c r="T441" s="39">
        <v>22884.601554548699</v>
      </c>
      <c r="U441" s="39">
        <v>52859.822164190096</v>
      </c>
      <c r="V441" s="39">
        <v>7029.6393533392802</v>
      </c>
      <c r="W441" s="39">
        <v>165461.31487701999</v>
      </c>
      <c r="X441" s="39">
        <v>15201.684718065801</v>
      </c>
      <c r="Y441" s="39">
        <v>4987.9049412638096</v>
      </c>
      <c r="Z441" s="39">
        <v>635.845133630634</v>
      </c>
      <c r="AA441" s="39">
        <v>165094.017621907</v>
      </c>
      <c r="AB441" s="39">
        <v>12326.757076756599</v>
      </c>
      <c r="AC441" s="39">
        <v>55426.104904687003</v>
      </c>
      <c r="AD441" s="39">
        <v>10596.6769509895</v>
      </c>
      <c r="AE441" s="39">
        <v>1115.03915761093</v>
      </c>
      <c r="AF441" s="39">
        <v>390.53391809903201</v>
      </c>
      <c r="AG441" s="39">
        <v>234345.55481360099</v>
      </c>
      <c r="AH441" s="39">
        <v>19957.857394562401</v>
      </c>
      <c r="AI441" s="39">
        <v>229393.366277992</v>
      </c>
      <c r="AJ441" s="39">
        <v>19713.808425907198</v>
      </c>
      <c r="AK441" s="39">
        <v>5132.0960758901001</v>
      </c>
      <c r="AL441" s="39">
        <v>478.15963532369801</v>
      </c>
      <c r="AM441" s="39">
        <v>235397.35011414401</v>
      </c>
      <c r="AN441" s="39">
        <v>20388.015484281299</v>
      </c>
      <c r="AO441" s="39">
        <v>20589.422718478301</v>
      </c>
      <c r="AP441" s="39">
        <v>33503.973039692799</v>
      </c>
      <c r="AQ441" s="39">
        <v>30.4954146410291</v>
      </c>
      <c r="AR441" s="39">
        <v>32.219917730030303</v>
      </c>
      <c r="AS441" s="39">
        <v>11898.3340833535</v>
      </c>
      <c r="AT441" s="39">
        <v>4700.4218122736702</v>
      </c>
      <c r="AU441" s="39">
        <v>11204.2250785789</v>
      </c>
      <c r="AV441" s="39">
        <v>4522.8423690327199</v>
      </c>
      <c r="AW441" s="39">
        <v>672.81540764737804</v>
      </c>
      <c r="AX441" s="39">
        <v>189.08709938964</v>
      </c>
      <c r="AY441" s="39">
        <v>11928.600077261</v>
      </c>
      <c r="AZ441" s="39">
        <v>4732.6375208599002</v>
      </c>
      <c r="BA441" s="39">
        <v>4814.5945990259397</v>
      </c>
      <c r="BB441" s="39">
        <v>4192.1509378457804</v>
      </c>
    </row>
    <row r="442" spans="1:54">
      <c r="A442" s="38">
        <v>44165</v>
      </c>
      <c r="B442" s="39">
        <v>1141.19608308695</v>
      </c>
      <c r="C442" s="39">
        <v>429.08092967356998</v>
      </c>
      <c r="D442" s="39">
        <v>1105.0761846364201</v>
      </c>
      <c r="E442" s="39">
        <v>415.95271611099099</v>
      </c>
      <c r="F442" s="39">
        <v>38.840968675372302</v>
      </c>
      <c r="G442" s="39">
        <v>14.5146967650935</v>
      </c>
      <c r="H442" s="39">
        <v>253836.39491094701</v>
      </c>
      <c r="I442" s="39">
        <v>26634.469480086598</v>
      </c>
      <c r="J442" s="39">
        <v>248424.391820627</v>
      </c>
      <c r="K442" s="39">
        <v>25547.315800057801</v>
      </c>
      <c r="L442" s="39">
        <v>6389.7967343691198</v>
      </c>
      <c r="M442" s="39">
        <v>739.10632173922897</v>
      </c>
      <c r="N442" s="39">
        <v>255027.792232562</v>
      </c>
      <c r="O442" s="39">
        <v>27070.930815640299</v>
      </c>
      <c r="P442" s="39">
        <v>26630.014405819798</v>
      </c>
      <c r="Q442" s="39">
        <v>20921.190021506402</v>
      </c>
      <c r="R442" s="39">
        <v>38591.456064144702</v>
      </c>
      <c r="S442" s="39">
        <v>226264.98713127701</v>
      </c>
      <c r="T442" s="39">
        <v>23666.4916344597</v>
      </c>
      <c r="U442" s="39">
        <v>53829.952390594299</v>
      </c>
      <c r="V442" s="39">
        <v>7402.7015179857999</v>
      </c>
      <c r="W442" s="39">
        <v>169377.19784842999</v>
      </c>
      <c r="X442" s="39">
        <v>15840.2349845435</v>
      </c>
      <c r="Y442" s="39">
        <v>5022.8959068737004</v>
      </c>
      <c r="Z442" s="39">
        <v>644.91739434464898</v>
      </c>
      <c r="AA442" s="39">
        <v>169966.94834315401</v>
      </c>
      <c r="AB442" s="39">
        <v>12963.2361274226</v>
      </c>
      <c r="AC442" s="39">
        <v>55929.555551051097</v>
      </c>
      <c r="AD442" s="39">
        <v>10907.353394346799</v>
      </c>
      <c r="AE442" s="39">
        <v>1121.4281736809</v>
      </c>
      <c r="AF442" s="39">
        <v>396.79146903648802</v>
      </c>
      <c r="AG442" s="39">
        <v>241983.338943871</v>
      </c>
      <c r="AH442" s="39">
        <v>21714.383479733799</v>
      </c>
      <c r="AI442" s="39">
        <v>236893.49739404401</v>
      </c>
      <c r="AJ442" s="39">
        <v>21022.9238613548</v>
      </c>
      <c r="AK442" s="39">
        <v>5694.8084537834302</v>
      </c>
      <c r="AL442" s="39">
        <v>535.71055124949203</v>
      </c>
      <c r="AM442" s="39">
        <v>243078.51513668199</v>
      </c>
      <c r="AN442" s="39">
        <v>22112.3742462031</v>
      </c>
      <c r="AO442" s="39">
        <v>21959.861135647901</v>
      </c>
      <c r="AP442" s="39">
        <v>34220.588649685298</v>
      </c>
      <c r="AQ442" s="39">
        <v>30.987850308241502</v>
      </c>
      <c r="AR442" s="39">
        <v>33.792308363194401</v>
      </c>
      <c r="AS442" s="39">
        <v>12318.874642899</v>
      </c>
      <c r="AT442" s="39">
        <v>4847.7125221105998</v>
      </c>
      <c r="AU442" s="39">
        <v>11508.7939855693</v>
      </c>
      <c r="AV442" s="39">
        <v>4607.7631744050695</v>
      </c>
      <c r="AW442" s="39">
        <v>688.96101468720894</v>
      </c>
      <c r="AX442" s="39">
        <v>196.47694136405701</v>
      </c>
      <c r="AY442" s="39">
        <v>12347.8285819783</v>
      </c>
      <c r="AZ442" s="39">
        <v>4881.7924069372002</v>
      </c>
      <c r="BA442" s="39">
        <v>4822.927574847</v>
      </c>
      <c r="BB442" s="39">
        <v>4318.8133884296403</v>
      </c>
    </row>
    <row r="443" spans="1:54">
      <c r="A443" s="38">
        <v>44196</v>
      </c>
      <c r="B443" s="39">
        <v>1122.1196103883201</v>
      </c>
      <c r="C443" s="39">
        <v>427.74314478842098</v>
      </c>
      <c r="D443" s="39">
        <v>1103.1261716404699</v>
      </c>
      <c r="E443" s="39">
        <v>420.11448854176098</v>
      </c>
      <c r="F443" s="39">
        <v>40.729036821442797</v>
      </c>
      <c r="G443" s="39">
        <v>14.2610057207526</v>
      </c>
      <c r="H443" s="39">
        <v>255703.35868780801</v>
      </c>
      <c r="I443" s="39">
        <v>26478.295945864898</v>
      </c>
      <c r="J443" s="39">
        <v>252408.21349442299</v>
      </c>
      <c r="K443" s="39">
        <v>25749.923850057599</v>
      </c>
      <c r="L443" s="39">
        <v>6045.9580575779</v>
      </c>
      <c r="M443" s="39">
        <v>698.830182933537</v>
      </c>
      <c r="N443" s="39">
        <v>256847.18474474101</v>
      </c>
      <c r="O443" s="39">
        <v>26919.867932416899</v>
      </c>
      <c r="P443" s="39">
        <v>27010.2092471297</v>
      </c>
      <c r="Q443" s="39">
        <v>20889.043736815402</v>
      </c>
      <c r="R443" s="39">
        <v>38927.614738363503</v>
      </c>
      <c r="S443" s="39">
        <v>228807.015130513</v>
      </c>
      <c r="T443" s="39">
        <v>23989.405069815399</v>
      </c>
      <c r="U443" s="39">
        <v>52935.071420453198</v>
      </c>
      <c r="V443" s="39">
        <v>7624.9513529308897</v>
      </c>
      <c r="W443" s="39">
        <v>171167.64848668501</v>
      </c>
      <c r="X443" s="39">
        <v>15778.638492714301</v>
      </c>
      <c r="Y443" s="39">
        <v>5064.9907899688897</v>
      </c>
      <c r="Z443" s="39">
        <v>635.32040068948095</v>
      </c>
      <c r="AA443" s="39">
        <v>170925.05098010201</v>
      </c>
      <c r="AB443" s="39">
        <v>12869.0888226471</v>
      </c>
      <c r="AC443" s="39">
        <v>56485.661961613703</v>
      </c>
      <c r="AD443" s="39">
        <v>11300.056115483399</v>
      </c>
      <c r="AE443" s="39">
        <v>1111.35158501159</v>
      </c>
      <c r="AF443" s="39">
        <v>393.67286453179003</v>
      </c>
      <c r="AG443" s="39">
        <v>242208.34116495599</v>
      </c>
      <c r="AH443" s="39">
        <v>21268.233317865801</v>
      </c>
      <c r="AI443" s="39">
        <v>237759.367323474</v>
      </c>
      <c r="AJ443" s="39">
        <v>20821.092381902199</v>
      </c>
      <c r="AK443" s="39">
        <v>5322.46670322311</v>
      </c>
      <c r="AL443" s="39">
        <v>501.41064211806997</v>
      </c>
      <c r="AM443" s="39">
        <v>243426.38501546299</v>
      </c>
      <c r="AN443" s="39">
        <v>21702.754766546801</v>
      </c>
      <c r="AO443" s="39">
        <v>22121.635517491599</v>
      </c>
      <c r="AP443" s="39">
        <v>34427.3322197241</v>
      </c>
      <c r="AQ443" s="39">
        <v>36.781224019125197</v>
      </c>
      <c r="AR443" s="39">
        <v>33.808458138330401</v>
      </c>
      <c r="AS443" s="39">
        <v>13844.8669267971</v>
      </c>
      <c r="AT443" s="39">
        <v>5233.3101006672496</v>
      </c>
      <c r="AU443" s="39">
        <v>12985.025305092</v>
      </c>
      <c r="AV443" s="39">
        <v>5036.4689219128304</v>
      </c>
      <c r="AW443" s="39">
        <v>808.38999951580297</v>
      </c>
      <c r="AX443" s="39">
        <v>217.614080589888</v>
      </c>
      <c r="AY443" s="39">
        <v>13884.8882680853</v>
      </c>
      <c r="AZ443" s="39">
        <v>5268.7927727855504</v>
      </c>
      <c r="BA443" s="39">
        <v>4954.99619508262</v>
      </c>
      <c r="BB443" s="39">
        <v>4431.6414745017601</v>
      </c>
    </row>
    <row r="444" spans="1:54">
      <c r="A444" s="38">
        <v>44227</v>
      </c>
      <c r="B444" s="39">
        <v>1119.5290479457501</v>
      </c>
      <c r="C444" s="39">
        <v>423.70959754330602</v>
      </c>
      <c r="D444" s="39">
        <v>1116.2937292597001</v>
      </c>
      <c r="E444" s="39">
        <v>418.41706478953603</v>
      </c>
      <c r="F444" s="39">
        <v>38.865031502383999</v>
      </c>
      <c r="G444" s="39">
        <v>14.1337146938506</v>
      </c>
      <c r="H444" s="39">
        <v>258155.39906777599</v>
      </c>
      <c r="I444" s="39">
        <v>26088.9933786457</v>
      </c>
      <c r="J444" s="39">
        <v>256440.90318224599</v>
      </c>
      <c r="K444" s="39">
        <v>25616.627105940599</v>
      </c>
      <c r="L444" s="39">
        <v>5418.29541238604</v>
      </c>
      <c r="M444" s="39">
        <v>588.57289965922098</v>
      </c>
      <c r="N444" s="39">
        <v>259379.043238999</v>
      </c>
      <c r="O444" s="39">
        <v>26519.109942178002</v>
      </c>
      <c r="P444" s="39">
        <v>27432.877242226299</v>
      </c>
      <c r="Q444" s="39">
        <v>20685.996212283899</v>
      </c>
      <c r="R444" s="39">
        <v>38383.368462931503</v>
      </c>
      <c r="S444" s="39">
        <v>230844.92902898201</v>
      </c>
      <c r="T444" s="39">
        <v>24067.7196554252</v>
      </c>
      <c r="U444" s="39">
        <v>53451.730886295598</v>
      </c>
      <c r="V444" s="39">
        <v>7524.2821928187705</v>
      </c>
      <c r="W444" s="39">
        <v>174288.78560939201</v>
      </c>
      <c r="X444" s="39">
        <v>15940.032029611401</v>
      </c>
      <c r="Y444" s="39">
        <v>4982.8155864494702</v>
      </c>
      <c r="Z444" s="39">
        <v>631.35892526813996</v>
      </c>
      <c r="AA444" s="39">
        <v>172893.482440753</v>
      </c>
      <c r="AB444" s="39">
        <v>13245.1450233336</v>
      </c>
      <c r="AC444" s="39">
        <v>57314.116244693199</v>
      </c>
      <c r="AD444" s="39">
        <v>11039.0237248677</v>
      </c>
      <c r="AE444" s="39">
        <v>1125.73479785717</v>
      </c>
      <c r="AF444" s="39">
        <v>389.838682183419</v>
      </c>
      <c r="AG444" s="39">
        <v>245272.57053557099</v>
      </c>
      <c r="AH444" s="39">
        <v>20962.248300272</v>
      </c>
      <c r="AI444" s="39">
        <v>242554.73065019201</v>
      </c>
      <c r="AJ444" s="39">
        <v>20716.670984410601</v>
      </c>
      <c r="AK444" s="39">
        <v>4623.3288517376604</v>
      </c>
      <c r="AL444" s="39">
        <v>404.22266873349099</v>
      </c>
      <c r="AM444" s="39">
        <v>246396.12714219099</v>
      </c>
      <c r="AN444" s="39">
        <v>21369.046064720202</v>
      </c>
      <c r="AO444" s="39">
        <v>22253.458698413</v>
      </c>
      <c r="AP444" s="39">
        <v>33988.963393578102</v>
      </c>
      <c r="AQ444" s="39">
        <v>36.432008883214102</v>
      </c>
      <c r="AR444" s="39">
        <v>33.890932406483898</v>
      </c>
      <c r="AS444" s="39">
        <v>13669.130114568399</v>
      </c>
      <c r="AT444" s="39">
        <v>5087.5572285149201</v>
      </c>
      <c r="AU444" s="39">
        <v>13037.752726634501</v>
      </c>
      <c r="AV444" s="39">
        <v>4861.5513347597998</v>
      </c>
      <c r="AW444" s="39">
        <v>764.21936779837301</v>
      </c>
      <c r="AX444" s="39">
        <v>211.37911296341699</v>
      </c>
      <c r="AY444" s="39">
        <v>13706.101733236899</v>
      </c>
      <c r="AZ444" s="39">
        <v>5123.2558873008102</v>
      </c>
      <c r="BA444" s="39">
        <v>5181.9980761332199</v>
      </c>
      <c r="BB444" s="39">
        <v>4485.2030021783403</v>
      </c>
    </row>
    <row r="445" spans="1:54">
      <c r="A445" s="38">
        <v>44255</v>
      </c>
      <c r="B445" s="39">
        <v>1179.4500475868499</v>
      </c>
      <c r="C445" s="39">
        <v>426.46445371969401</v>
      </c>
      <c r="D445" s="39">
        <v>1128.6648891311499</v>
      </c>
      <c r="E445" s="39">
        <v>411.467511954656</v>
      </c>
      <c r="F445" s="39">
        <v>49.646150814422597</v>
      </c>
      <c r="G445" s="39">
        <v>17.602243017527702</v>
      </c>
      <c r="H445" s="39">
        <v>258559.504378143</v>
      </c>
      <c r="I445" s="39">
        <v>25757.431797093799</v>
      </c>
      <c r="J445" s="39">
        <v>251316.044985293</v>
      </c>
      <c r="K445" s="39">
        <v>24905.529807421401</v>
      </c>
      <c r="L445" s="39">
        <v>6229.1418997229202</v>
      </c>
      <c r="M445" s="39">
        <v>738.26141510541004</v>
      </c>
      <c r="N445" s="39">
        <v>259794.392395111</v>
      </c>
      <c r="O445" s="39">
        <v>26183.700286702198</v>
      </c>
      <c r="P445" s="39">
        <v>27219.1381868524</v>
      </c>
      <c r="Q445" s="39">
        <v>20362.628613486901</v>
      </c>
      <c r="R445" s="39">
        <v>38094.790302241898</v>
      </c>
      <c r="S445" s="39">
        <v>227965.744160312</v>
      </c>
      <c r="T445" s="39">
        <v>23126.106104293998</v>
      </c>
      <c r="U445" s="39">
        <v>51757.340834535302</v>
      </c>
      <c r="V445" s="39">
        <v>7230.0934584312499</v>
      </c>
      <c r="W445" s="39">
        <v>170494.902967673</v>
      </c>
      <c r="X445" s="39">
        <v>15377.389195673401</v>
      </c>
      <c r="Y445" s="39">
        <v>4728.3653393693303</v>
      </c>
      <c r="Z445" s="39">
        <v>612.00353063245802</v>
      </c>
      <c r="AA445" s="39">
        <v>170043.35490678801</v>
      </c>
      <c r="AB445" s="39">
        <v>12706.7034710644</v>
      </c>
      <c r="AC445" s="39">
        <v>57052.866106524903</v>
      </c>
      <c r="AD445" s="39">
        <v>10697.172995552401</v>
      </c>
      <c r="AE445" s="39">
        <v>1160.1108892979901</v>
      </c>
      <c r="AF445" s="39">
        <v>392.93699763429902</v>
      </c>
      <c r="AG445" s="39">
        <v>245644.991782689</v>
      </c>
      <c r="AH445" s="39">
        <v>20722.192183888201</v>
      </c>
      <c r="AI445" s="39">
        <v>239717.85189772601</v>
      </c>
      <c r="AJ445" s="39">
        <v>20062.934540586099</v>
      </c>
      <c r="AK445" s="39">
        <v>5590.2102352355496</v>
      </c>
      <c r="AL445" s="39">
        <v>524.32220772523397</v>
      </c>
      <c r="AM445" s="39">
        <v>246776.21819036201</v>
      </c>
      <c r="AN445" s="39">
        <v>21133.0314148385</v>
      </c>
      <c r="AO445" s="39">
        <v>21854.970853499399</v>
      </c>
      <c r="AP445" s="39">
        <v>33728.9922215068</v>
      </c>
      <c r="AQ445" s="39">
        <v>32.143880442162398</v>
      </c>
      <c r="AR445" s="39">
        <v>33.210489155631599</v>
      </c>
      <c r="AS445" s="39">
        <v>13198.913167578699</v>
      </c>
      <c r="AT445" s="39">
        <v>5029.3569990116603</v>
      </c>
      <c r="AU445" s="39">
        <v>12568.618946377999</v>
      </c>
      <c r="AV445" s="39">
        <v>4817.1440847795702</v>
      </c>
      <c r="AW445" s="39">
        <v>751.52732722734697</v>
      </c>
      <c r="AX445" s="39">
        <v>211.36773543202401</v>
      </c>
      <c r="AY445" s="39">
        <v>13231.562535925999</v>
      </c>
      <c r="AZ445" s="39">
        <v>5063.93365319438</v>
      </c>
      <c r="BA445" s="39">
        <v>5296.2135697016502</v>
      </c>
      <c r="BB445" s="39">
        <v>4433.0182390989803</v>
      </c>
    </row>
    <row r="446" spans="1:54">
      <c r="A446" s="38">
        <v>44286</v>
      </c>
      <c r="B446" s="39">
        <v>1173.1764461509299</v>
      </c>
      <c r="C446" s="39">
        <v>429.66812585271998</v>
      </c>
      <c r="D446" s="39">
        <v>1117.69150215435</v>
      </c>
      <c r="E446" s="39">
        <v>414.671796206365</v>
      </c>
      <c r="F446" s="39">
        <v>44.797783773214803</v>
      </c>
      <c r="G446" s="39">
        <v>16.399126225440199</v>
      </c>
      <c r="H446" s="39">
        <v>275800.77764826303</v>
      </c>
      <c r="I446" s="39">
        <v>27142.887562319698</v>
      </c>
      <c r="J446" s="39">
        <v>263780.18436862802</v>
      </c>
      <c r="K446" s="39">
        <v>26380.621204262701</v>
      </c>
      <c r="L446" s="39">
        <v>6214.5703710943899</v>
      </c>
      <c r="M446" s="39">
        <v>749.35391543088201</v>
      </c>
      <c r="N446" s="39">
        <v>276675.76177346701</v>
      </c>
      <c r="O446" s="39">
        <v>27570.522507923601</v>
      </c>
      <c r="P446" s="39">
        <v>27489.661108111799</v>
      </c>
      <c r="Q446" s="39">
        <v>20237.0823111059</v>
      </c>
      <c r="R446" s="39">
        <v>38416.776477586602</v>
      </c>
      <c r="S446" s="39">
        <v>232457.545180432</v>
      </c>
      <c r="T446" s="39">
        <v>24170.285200700298</v>
      </c>
      <c r="U446" s="39">
        <v>51984.859910466999</v>
      </c>
      <c r="V446" s="39">
        <v>7524.6851148568403</v>
      </c>
      <c r="W446" s="39">
        <v>173999.338929925</v>
      </c>
      <c r="X446" s="39">
        <v>15988.239221325101</v>
      </c>
      <c r="Y446" s="39">
        <v>4784.2311656698703</v>
      </c>
      <c r="Z446" s="39">
        <v>638.021667003679</v>
      </c>
      <c r="AA446" s="39">
        <v>173957.74741599101</v>
      </c>
      <c r="AB446" s="39">
        <v>13036.8727701033</v>
      </c>
      <c r="AC446" s="39">
        <v>58274.085945169601</v>
      </c>
      <c r="AD446" s="39">
        <v>11123.639923114901</v>
      </c>
      <c r="AE446" s="39">
        <v>1146.5384762245701</v>
      </c>
      <c r="AF446" s="39">
        <v>395.625570635717</v>
      </c>
      <c r="AG446" s="39">
        <v>260905.839417304</v>
      </c>
      <c r="AH446" s="39">
        <v>21716.119468406701</v>
      </c>
      <c r="AI446" s="39">
        <v>254598.43332682099</v>
      </c>
      <c r="AJ446" s="39">
        <v>21150.653196122199</v>
      </c>
      <c r="AK446" s="39">
        <v>5481.9043826908701</v>
      </c>
      <c r="AL446" s="39">
        <v>532.71545627909802</v>
      </c>
      <c r="AM446" s="39">
        <v>262102.94256491799</v>
      </c>
      <c r="AN446" s="39">
        <v>22144.405063712202</v>
      </c>
      <c r="AO446" s="39">
        <v>22367.896199124702</v>
      </c>
      <c r="AP446" s="39">
        <v>33959.846499271502</v>
      </c>
      <c r="AQ446" s="39">
        <v>32.864750954640002</v>
      </c>
      <c r="AR446" s="39">
        <v>33.72370093875</v>
      </c>
      <c r="AS446" s="39">
        <v>14343.480800195999</v>
      </c>
      <c r="AT446" s="39">
        <v>5294.2606496281696</v>
      </c>
      <c r="AU446" s="39">
        <v>13532.278678028801</v>
      </c>
      <c r="AV446" s="39">
        <v>5038.7400801508702</v>
      </c>
      <c r="AW446" s="39">
        <v>726.88883348630304</v>
      </c>
      <c r="AX446" s="39">
        <v>210.27596491931001</v>
      </c>
      <c r="AY446" s="39">
        <v>14374.741444125601</v>
      </c>
      <c r="AZ446" s="39">
        <v>5326.6213948259101</v>
      </c>
      <c r="BA446" s="39">
        <v>5239.3553829421598</v>
      </c>
      <c r="BB446" s="39">
        <v>4544.28430294386</v>
      </c>
    </row>
    <row r="447" spans="1:54">
      <c r="A447" s="38">
        <v>44316</v>
      </c>
      <c r="B447" s="39">
        <v>1187.6647119541601</v>
      </c>
      <c r="C447" s="39">
        <v>433.19131417558799</v>
      </c>
      <c r="D447" s="39">
        <v>1121.1236755899899</v>
      </c>
      <c r="E447" s="39">
        <v>410.06493144056498</v>
      </c>
      <c r="F447" s="39">
        <v>44.9876764312015</v>
      </c>
      <c r="G447" s="39">
        <v>16.4519970944013</v>
      </c>
      <c r="H447" s="39">
        <v>270542.30112613301</v>
      </c>
      <c r="I447" s="39">
        <v>27118.781760737798</v>
      </c>
      <c r="J447" s="39">
        <v>264747.67705843801</v>
      </c>
      <c r="K447" s="39">
        <v>26431.640049450201</v>
      </c>
      <c r="L447" s="39">
        <v>5968.3859555695999</v>
      </c>
      <c r="M447" s="39">
        <v>744.253838192373</v>
      </c>
      <c r="N447" s="39">
        <v>271803.804975837</v>
      </c>
      <c r="O447" s="39">
        <v>27543.350427827801</v>
      </c>
      <c r="P447" s="39">
        <v>27704.786900285599</v>
      </c>
      <c r="Q447" s="39">
        <v>20188.0251166538</v>
      </c>
      <c r="R447" s="39">
        <v>38255.233384832602</v>
      </c>
      <c r="S447" s="39">
        <v>233695.127591567</v>
      </c>
      <c r="T447" s="39">
        <v>24347.808389892201</v>
      </c>
      <c r="U447" s="39">
        <v>51551.931332338099</v>
      </c>
      <c r="V447" s="39">
        <v>7436.9380853750099</v>
      </c>
      <c r="W447" s="39">
        <v>175104.23120903899</v>
      </c>
      <c r="X447" s="39">
        <v>15903.904445738401</v>
      </c>
      <c r="Y447" s="39">
        <v>5111.2908300014496</v>
      </c>
      <c r="Z447" s="39">
        <v>664.34123926090194</v>
      </c>
      <c r="AA447" s="39">
        <v>174799.209168053</v>
      </c>
      <c r="AB447" s="39">
        <v>13077.461150297901</v>
      </c>
      <c r="AC447" s="39">
        <v>58072.588523283601</v>
      </c>
      <c r="AD447" s="39">
        <v>11124.500516481599</v>
      </c>
      <c r="AE447" s="39">
        <v>1139.1948042409299</v>
      </c>
      <c r="AF447" s="39">
        <v>399.71228906768698</v>
      </c>
      <c r="AG447" s="39">
        <v>254605.09253755599</v>
      </c>
      <c r="AH447" s="39">
        <v>21644.657930268899</v>
      </c>
      <c r="AI447" s="39">
        <v>245419.11549359799</v>
      </c>
      <c r="AJ447" s="39">
        <v>21229.157353222101</v>
      </c>
      <c r="AK447" s="39">
        <v>5130.6826041792701</v>
      </c>
      <c r="AL447" s="39">
        <v>525.48215878442204</v>
      </c>
      <c r="AM447" s="39">
        <v>255713.49012487699</v>
      </c>
      <c r="AN447" s="39">
        <v>22048.255186777798</v>
      </c>
      <c r="AO447" s="39">
        <v>22453.861951668001</v>
      </c>
      <c r="AP447" s="39">
        <v>33693.716293060199</v>
      </c>
      <c r="AQ447" s="39">
        <v>31.9482516342994</v>
      </c>
      <c r="AR447" s="39">
        <v>33.234443029335999</v>
      </c>
      <c r="AS447" s="39">
        <v>14681.7652043534</v>
      </c>
      <c r="AT447" s="39">
        <v>5291.9472181820202</v>
      </c>
      <c r="AU447" s="39">
        <v>13784.502375041</v>
      </c>
      <c r="AV447" s="39">
        <v>5076.8478751034199</v>
      </c>
      <c r="AW447" s="39">
        <v>721.50783092848997</v>
      </c>
      <c r="AX447" s="39">
        <v>212.05968129781999</v>
      </c>
      <c r="AY447" s="39">
        <v>14713.3511076495</v>
      </c>
      <c r="AZ447" s="39">
        <v>5324.0395563530601</v>
      </c>
      <c r="BA447" s="39">
        <v>5334.1796045538804</v>
      </c>
      <c r="BB447" s="39">
        <v>4601.1306617071004</v>
      </c>
    </row>
    <row r="448" spans="1:54">
      <c r="A448" s="38">
        <v>44347</v>
      </c>
      <c r="B448" s="39">
        <v>1187.4519613390601</v>
      </c>
      <c r="C448" s="39">
        <v>449.19206282702999</v>
      </c>
      <c r="D448" s="39">
        <v>1091.0893223856899</v>
      </c>
      <c r="E448" s="39">
        <v>419.12019722784999</v>
      </c>
      <c r="F448" s="39">
        <v>50.413611987815599</v>
      </c>
      <c r="G448" s="39">
        <v>18.899787883798201</v>
      </c>
      <c r="H448" s="39">
        <v>278454.79235276202</v>
      </c>
      <c r="I448" s="39">
        <v>27647.946652374299</v>
      </c>
      <c r="J448" s="39">
        <v>272835.048774697</v>
      </c>
      <c r="K448" s="39">
        <v>26883.147619711701</v>
      </c>
      <c r="L448" s="39">
        <v>6272.6829760991805</v>
      </c>
      <c r="M448" s="39">
        <v>763.230094795691</v>
      </c>
      <c r="N448" s="39">
        <v>279443.052790766</v>
      </c>
      <c r="O448" s="39">
        <v>28074.9840571571</v>
      </c>
      <c r="P448" s="39">
        <v>28312.288591852201</v>
      </c>
      <c r="Q448" s="39">
        <v>20117.959385444501</v>
      </c>
      <c r="R448" s="39">
        <v>38465.441666444502</v>
      </c>
      <c r="S448" s="39">
        <v>232083.86050377201</v>
      </c>
      <c r="T448" s="39">
        <v>24466.345713771902</v>
      </c>
      <c r="U448" s="39">
        <v>47581.738344291101</v>
      </c>
      <c r="V448" s="39">
        <v>7337.2165357251497</v>
      </c>
      <c r="W448" s="39">
        <v>177995.03365151299</v>
      </c>
      <c r="X448" s="39">
        <v>16170.2581730294</v>
      </c>
      <c r="Y448" s="39">
        <v>5437.7234604371297</v>
      </c>
      <c r="Z448" s="39">
        <v>697.89431250401401</v>
      </c>
      <c r="AA448" s="39">
        <v>175773.916994336</v>
      </c>
      <c r="AB448" s="39">
        <v>12933.3770610707</v>
      </c>
      <c r="AC448" s="39">
        <v>58632.562455224499</v>
      </c>
      <c r="AD448" s="39">
        <v>11201.1873674539</v>
      </c>
      <c r="AE448" s="39">
        <v>1149.08630263345</v>
      </c>
      <c r="AF448" s="39">
        <v>413.75009742075002</v>
      </c>
      <c r="AG448" s="39">
        <v>263200.73341746099</v>
      </c>
      <c r="AH448" s="39">
        <v>22448.8887628427</v>
      </c>
      <c r="AI448" s="39">
        <v>256227.27221201899</v>
      </c>
      <c r="AJ448" s="39">
        <v>21551.468887794501</v>
      </c>
      <c r="AK448" s="39">
        <v>5401.3703407948096</v>
      </c>
      <c r="AL448" s="39">
        <v>534.54626275631097</v>
      </c>
      <c r="AM448" s="39">
        <v>264276.84595246799</v>
      </c>
      <c r="AN448" s="39">
        <v>22860.452529902101</v>
      </c>
      <c r="AO448" s="39">
        <v>22998.2726520264</v>
      </c>
      <c r="AP448" s="39">
        <v>33658.441830828902</v>
      </c>
      <c r="AQ448" s="39">
        <v>31.578455408411401</v>
      </c>
      <c r="AR448" s="39">
        <v>34.311896889499799</v>
      </c>
      <c r="AS448" s="39">
        <v>14916.0851342107</v>
      </c>
      <c r="AT448" s="39">
        <v>5353.7595573469298</v>
      </c>
      <c r="AU448" s="39">
        <v>14022.6815466799</v>
      </c>
      <c r="AV448" s="39">
        <v>5143.0282500997</v>
      </c>
      <c r="AW448" s="39">
        <v>709.49331964953706</v>
      </c>
      <c r="AX448" s="39">
        <v>209.85952881411001</v>
      </c>
      <c r="AY448" s="39">
        <v>14947.3772396239</v>
      </c>
      <c r="AZ448" s="39">
        <v>5388.6868021836699</v>
      </c>
      <c r="BA448" s="39">
        <v>5394.5046086833599</v>
      </c>
      <c r="BB448" s="39">
        <v>4654.0449227453601</v>
      </c>
    </row>
    <row r="449" spans="1:54">
      <c r="A449" s="38">
        <v>44377</v>
      </c>
      <c r="B449" s="39">
        <v>1117.8932444069001</v>
      </c>
      <c r="C449" s="39">
        <v>416.31527385206101</v>
      </c>
      <c r="D449" s="39">
        <v>1055.5199070487699</v>
      </c>
      <c r="E449" s="39">
        <v>396.75346225882998</v>
      </c>
      <c r="F449" s="39">
        <v>35.843370151197398</v>
      </c>
      <c r="G449" s="39">
        <v>11.9069225696585</v>
      </c>
      <c r="H449" s="39">
        <v>264470.03196976299</v>
      </c>
      <c r="I449" s="39">
        <v>26907.097936725899</v>
      </c>
      <c r="J449" s="39">
        <v>256064.236110934</v>
      </c>
      <c r="K449" s="39">
        <v>26310.374940265501</v>
      </c>
      <c r="L449" s="39">
        <v>5973.0327546285798</v>
      </c>
      <c r="M449" s="39">
        <v>730.11938228917995</v>
      </c>
      <c r="N449" s="39">
        <v>265621.355806434</v>
      </c>
      <c r="O449" s="39">
        <v>27328.898389713799</v>
      </c>
      <c r="P449" s="39">
        <v>28135.648256279099</v>
      </c>
      <c r="Q449" s="39">
        <v>19880.103706280501</v>
      </c>
      <c r="R449" s="39">
        <v>38038.455552622901</v>
      </c>
      <c r="S449" s="39">
        <v>217441.16675779701</v>
      </c>
      <c r="T449" s="39">
        <v>23529.202915433001</v>
      </c>
      <c r="U449" s="39">
        <v>44503.391404486101</v>
      </c>
      <c r="V449" s="39">
        <v>7218.79487130705</v>
      </c>
      <c r="W449" s="39">
        <v>167260.09381920399</v>
      </c>
      <c r="X449" s="39">
        <v>15477.116495840401</v>
      </c>
      <c r="Y449" s="39">
        <v>5379.4127183842002</v>
      </c>
      <c r="Z449" s="39">
        <v>693.09210905991904</v>
      </c>
      <c r="AA449" s="39">
        <v>161308.50356018799</v>
      </c>
      <c r="AB449" s="39">
        <v>12043.7201542393</v>
      </c>
      <c r="AC449" s="39">
        <v>57544.762176436299</v>
      </c>
      <c r="AD449" s="39">
        <v>11073.8851418669</v>
      </c>
      <c r="AE449" s="39">
        <v>1048.1432668242001</v>
      </c>
      <c r="AF449" s="39">
        <v>382.57487019429101</v>
      </c>
      <c r="AG449" s="39">
        <v>250159.47733230499</v>
      </c>
      <c r="AH449" s="39">
        <v>21480.540812150899</v>
      </c>
      <c r="AI449" s="39">
        <v>240897.42642205299</v>
      </c>
      <c r="AJ449" s="39">
        <v>20953.784421487399</v>
      </c>
      <c r="AK449" s="39">
        <v>5349.4299251853499</v>
      </c>
      <c r="AL449" s="39">
        <v>516.70029498838596</v>
      </c>
      <c r="AM449" s="39">
        <v>251316.92604980999</v>
      </c>
      <c r="AN449" s="39">
        <v>21823.433563830498</v>
      </c>
      <c r="AO449" s="39">
        <v>22544.660840033099</v>
      </c>
      <c r="AP449" s="39">
        <v>33207.591596013001</v>
      </c>
      <c r="AQ449" s="39">
        <v>30.237182224803401</v>
      </c>
      <c r="AR449" s="39">
        <v>32.4306434524851</v>
      </c>
      <c r="AS449" s="39">
        <v>13800.8461507342</v>
      </c>
      <c r="AT449" s="39">
        <v>5402.8926752756397</v>
      </c>
      <c r="AU449" s="39">
        <v>13266.964919101199</v>
      </c>
      <c r="AV449" s="39">
        <v>5195.1350229345499</v>
      </c>
      <c r="AW449" s="39">
        <v>705.15228731055697</v>
      </c>
      <c r="AX449" s="39">
        <v>217.61816860354801</v>
      </c>
      <c r="AY449" s="39">
        <v>13831.183891762401</v>
      </c>
      <c r="AZ449" s="39">
        <v>5435.7737665839104</v>
      </c>
      <c r="BA449" s="39">
        <v>5532.4288360109804</v>
      </c>
      <c r="BB449" s="39">
        <v>4602.1823308487001</v>
      </c>
    </row>
    <row r="450" spans="1:54">
      <c r="A450" s="38">
        <v>44408</v>
      </c>
      <c r="B450" s="39">
        <v>1049.3524470300499</v>
      </c>
      <c r="C450" s="39">
        <v>387.20501067473799</v>
      </c>
      <c r="D450" s="39">
        <v>1014.03548683214</v>
      </c>
      <c r="E450" s="39">
        <v>379.496713230316</v>
      </c>
      <c r="F450" s="39">
        <v>30.497598874571899</v>
      </c>
      <c r="G450" s="39">
        <v>9.5341628079940506</v>
      </c>
      <c r="H450" s="39">
        <v>237074.53446110399</v>
      </c>
      <c r="I450" s="39">
        <v>24549.2635321581</v>
      </c>
      <c r="J450" s="39">
        <v>233522.09219585799</v>
      </c>
      <c r="K450" s="39">
        <v>24157.032084076702</v>
      </c>
      <c r="L450" s="39">
        <v>5718.1560196497403</v>
      </c>
      <c r="M450" s="39">
        <v>753.11967887442802</v>
      </c>
      <c r="N450" s="39">
        <v>238144.408026772</v>
      </c>
      <c r="O450" s="39">
        <v>24916.774772782301</v>
      </c>
      <c r="P450" s="39">
        <v>26965.143247046701</v>
      </c>
      <c r="Q450" s="39">
        <v>19685.093969240301</v>
      </c>
      <c r="R450" s="39">
        <v>36252.029509049498</v>
      </c>
      <c r="S450" s="39">
        <v>198819.012936574</v>
      </c>
      <c r="T450" s="39">
        <v>21684.515805373401</v>
      </c>
      <c r="U450" s="39">
        <v>41013.292879761902</v>
      </c>
      <c r="V450" s="39">
        <v>6599.3570774706104</v>
      </c>
      <c r="W450" s="39">
        <v>153561.96975093201</v>
      </c>
      <c r="X450" s="39">
        <v>14588.384130062899</v>
      </c>
      <c r="Y450" s="39">
        <v>4639.9627197195596</v>
      </c>
      <c r="Z450" s="39">
        <v>673.60217529972294</v>
      </c>
      <c r="AA450" s="39">
        <v>143304.35536261601</v>
      </c>
      <c r="AB450" s="39">
        <v>10171.6122447012</v>
      </c>
      <c r="AC450" s="39">
        <v>56780.269699101897</v>
      </c>
      <c r="AD450" s="39">
        <v>11479.3639578852</v>
      </c>
      <c r="AE450" s="39">
        <v>983.84584477876399</v>
      </c>
      <c r="AF450" s="39">
        <v>353.57312677599202</v>
      </c>
      <c r="AG450" s="39">
        <v>224760.955834447</v>
      </c>
      <c r="AH450" s="39">
        <v>19618.430588393399</v>
      </c>
      <c r="AI450" s="39">
        <v>218332.946757945</v>
      </c>
      <c r="AJ450" s="39">
        <v>19318.689706622801</v>
      </c>
      <c r="AK450" s="39">
        <v>4995.65847945327</v>
      </c>
      <c r="AL450" s="39">
        <v>527.830986644566</v>
      </c>
      <c r="AM450" s="39">
        <v>225716.33753711201</v>
      </c>
      <c r="AN450" s="39">
        <v>19958.3941339997</v>
      </c>
      <c r="AO450" s="39">
        <v>21409.973939511299</v>
      </c>
      <c r="AP450" s="39">
        <v>31568.729192207102</v>
      </c>
      <c r="AQ450" s="39">
        <v>26.556228311084698</v>
      </c>
      <c r="AR450" s="39">
        <v>31.847231312253399</v>
      </c>
      <c r="AS450" s="39">
        <v>12107.4936310349</v>
      </c>
      <c r="AT450" s="39">
        <v>5005.3100302995599</v>
      </c>
      <c r="AU450" s="39">
        <v>11601.951886274401</v>
      </c>
      <c r="AV450" s="39">
        <v>4824.63865062489</v>
      </c>
      <c r="AW450" s="39">
        <v>701.05284870912897</v>
      </c>
      <c r="AX450" s="39">
        <v>219.66310069546199</v>
      </c>
      <c r="AY450" s="39">
        <v>12135.423344372801</v>
      </c>
      <c r="AZ450" s="39">
        <v>5033.8851973205101</v>
      </c>
      <c r="BA450" s="39">
        <v>5322.5753434600701</v>
      </c>
      <c r="BB450" s="39">
        <v>4480.3498250759503</v>
      </c>
    </row>
    <row r="451" spans="1:54">
      <c r="A451" s="38">
        <v>44439</v>
      </c>
      <c r="B451" s="39">
        <v>1045.4872795731801</v>
      </c>
      <c r="C451" s="39">
        <v>367.42072037250398</v>
      </c>
      <c r="D451" s="39">
        <v>1007.68501239635</v>
      </c>
      <c r="E451" s="39">
        <v>358.26947268270999</v>
      </c>
      <c r="F451" s="39">
        <v>33.604932776328603</v>
      </c>
      <c r="G451" s="39">
        <v>11.3329381537136</v>
      </c>
      <c r="H451" s="39">
        <v>230159.47830252899</v>
      </c>
      <c r="I451" s="39">
        <v>24621.634954858499</v>
      </c>
      <c r="J451" s="39">
        <v>224166.353303638</v>
      </c>
      <c r="K451" s="39">
        <v>23706.225891721399</v>
      </c>
      <c r="L451" s="39">
        <v>6054.6718130950103</v>
      </c>
      <c r="M451" s="39">
        <v>797.49309721528095</v>
      </c>
      <c r="N451" s="39">
        <v>231245.91852905601</v>
      </c>
      <c r="O451" s="39">
        <v>24997.3595416715</v>
      </c>
      <c r="P451" s="39">
        <v>26177.982513411</v>
      </c>
      <c r="Q451" s="39">
        <v>19244.8287565092</v>
      </c>
      <c r="R451" s="39">
        <v>35364.376710817603</v>
      </c>
      <c r="S451" s="39">
        <v>179616.93216872</v>
      </c>
      <c r="T451" s="39">
        <v>20262.940772973401</v>
      </c>
      <c r="U451" s="39">
        <v>38553.655430627397</v>
      </c>
      <c r="V451" s="39">
        <v>6265.0916729202399</v>
      </c>
      <c r="W451" s="39">
        <v>135919.158201894</v>
      </c>
      <c r="X451" s="39">
        <v>13593.8904484128</v>
      </c>
      <c r="Y451" s="39">
        <v>3811.53495005687</v>
      </c>
      <c r="Z451" s="39">
        <v>579.65241870942498</v>
      </c>
      <c r="AA451" s="39">
        <v>126656.291681908</v>
      </c>
      <c r="AB451" s="39">
        <v>9125.9304255647203</v>
      </c>
      <c r="AC451" s="39">
        <v>51222.348702688003</v>
      </c>
      <c r="AD451" s="39">
        <v>11017.929267453101</v>
      </c>
      <c r="AE451" s="39">
        <v>997.95144974749303</v>
      </c>
      <c r="AF451" s="39">
        <v>337.628437662203</v>
      </c>
      <c r="AG451" s="39">
        <v>218611.57230558299</v>
      </c>
      <c r="AH451" s="39">
        <v>19692.5402084915</v>
      </c>
      <c r="AI451" s="39">
        <v>217188.14915689299</v>
      </c>
      <c r="AJ451" s="39">
        <v>18823.860760103998</v>
      </c>
      <c r="AK451" s="39">
        <v>5396.3953062880801</v>
      </c>
      <c r="AL451" s="39">
        <v>565.13811437321601</v>
      </c>
      <c r="AM451" s="39">
        <v>219593.991412025</v>
      </c>
      <c r="AN451" s="39">
        <v>19949.282969632899</v>
      </c>
      <c r="AO451" s="39">
        <v>20856.4212773855</v>
      </c>
      <c r="AP451" s="39">
        <v>31278.2276802093</v>
      </c>
      <c r="AQ451" s="39">
        <v>25.704261787733898</v>
      </c>
      <c r="AR451" s="39">
        <v>30.838283354432399</v>
      </c>
      <c r="AS451" s="39">
        <v>11457.9812797795</v>
      </c>
      <c r="AT451" s="39">
        <v>5055.33453653591</v>
      </c>
      <c r="AU451" s="39">
        <v>10775.6428254318</v>
      </c>
      <c r="AV451" s="39">
        <v>4840.5408894073898</v>
      </c>
      <c r="AW451" s="39">
        <v>737.689279132602</v>
      </c>
      <c r="AX451" s="39">
        <v>231.70250161500999</v>
      </c>
      <c r="AY451" s="39">
        <v>11482.221488262199</v>
      </c>
      <c r="AZ451" s="39">
        <v>5085.6746985616301</v>
      </c>
      <c r="BA451" s="39">
        <v>5207.5677654192204</v>
      </c>
      <c r="BB451" s="39">
        <v>4389.3597422313196</v>
      </c>
    </row>
    <row r="452" spans="1:54">
      <c r="A452" s="38">
        <v>44469</v>
      </c>
      <c r="B452" s="39">
        <v>989.57561497102199</v>
      </c>
      <c r="C452" s="39">
        <v>372.83666565498498</v>
      </c>
      <c r="D452" s="39">
        <v>969.07062716897997</v>
      </c>
      <c r="E452" s="39">
        <v>358.231064701685</v>
      </c>
      <c r="F452" s="39">
        <v>36.136012941882498</v>
      </c>
      <c r="G452" s="39">
        <v>12.711517100893699</v>
      </c>
      <c r="H452" s="39">
        <v>232665.43854836799</v>
      </c>
      <c r="I452" s="39">
        <v>24592.063182610498</v>
      </c>
      <c r="J452" s="39">
        <v>227372.62780753101</v>
      </c>
      <c r="K452" s="39">
        <v>23904.784563064499</v>
      </c>
      <c r="L452" s="39">
        <v>6006.4604145884596</v>
      </c>
      <c r="M452" s="39">
        <v>797.920168291972</v>
      </c>
      <c r="N452" s="39">
        <v>233699.64151013599</v>
      </c>
      <c r="O452" s="39">
        <v>24975.986887615501</v>
      </c>
      <c r="P452" s="39">
        <v>25819.683610403099</v>
      </c>
      <c r="Q452" s="39">
        <v>18792.7479505581</v>
      </c>
      <c r="R452" s="39">
        <v>35079.151861163104</v>
      </c>
      <c r="S452" s="39">
        <v>181237.15632114999</v>
      </c>
      <c r="T452" s="39">
        <v>20287.001412626301</v>
      </c>
      <c r="U452" s="39">
        <v>38354.9028958075</v>
      </c>
      <c r="V452" s="39">
        <v>6475.2133496770202</v>
      </c>
      <c r="W452" s="39">
        <v>138746.37625262499</v>
      </c>
      <c r="X452" s="39">
        <v>13347.776209304</v>
      </c>
      <c r="Y452" s="39">
        <v>3789.9729210748701</v>
      </c>
      <c r="Z452" s="39">
        <v>514.64294231193901</v>
      </c>
      <c r="AA452" s="39">
        <v>135240.253047459</v>
      </c>
      <c r="AB452" s="39">
        <v>9467.9747631150603</v>
      </c>
      <c r="AC452" s="39">
        <v>46558.275610257602</v>
      </c>
      <c r="AD452" s="39">
        <v>10816.179549270801</v>
      </c>
      <c r="AE452" s="39">
        <v>958.92071612324196</v>
      </c>
      <c r="AF452" s="39">
        <v>345.10123992358302</v>
      </c>
      <c r="AG452" s="39">
        <v>221079.41586515601</v>
      </c>
      <c r="AH452" s="39">
        <v>19616.147960627601</v>
      </c>
      <c r="AI452" s="39">
        <v>219367.634254562</v>
      </c>
      <c r="AJ452" s="39">
        <v>19217.410293097899</v>
      </c>
      <c r="AK452" s="39">
        <v>5405.6049348084398</v>
      </c>
      <c r="AL452" s="39">
        <v>571.17148210097696</v>
      </c>
      <c r="AM452" s="39">
        <v>222025.82224747801</v>
      </c>
      <c r="AN452" s="39">
        <v>19919.528534451601</v>
      </c>
      <c r="AO452" s="39">
        <v>20782.019691588401</v>
      </c>
      <c r="AP452" s="39">
        <v>30820.688265746099</v>
      </c>
      <c r="AQ452" s="39">
        <v>24.965545854240101</v>
      </c>
      <c r="AR452" s="39">
        <v>29.352846964893999</v>
      </c>
      <c r="AS452" s="39">
        <v>11848.129924663101</v>
      </c>
      <c r="AT452" s="39">
        <v>5086.6514365292796</v>
      </c>
      <c r="AU452" s="39">
        <v>11116.986139631201</v>
      </c>
      <c r="AV452" s="39">
        <v>4906.3545487137499</v>
      </c>
      <c r="AW452" s="39">
        <v>702.09576376611597</v>
      </c>
      <c r="AX452" s="39">
        <v>225.10953724740199</v>
      </c>
      <c r="AY452" s="39">
        <v>11873.1735326584</v>
      </c>
      <c r="AZ452" s="39">
        <v>5116.6592503369802</v>
      </c>
      <c r="BA452" s="39">
        <v>5084.2270735699904</v>
      </c>
      <c r="BB452" s="39">
        <v>4466.16652272189</v>
      </c>
    </row>
    <row r="453" spans="1:54">
      <c r="A453" s="38">
        <v>44500</v>
      </c>
      <c r="B453" s="39">
        <v>1076.67043132187</v>
      </c>
      <c r="C453" s="39">
        <v>396.69897919586498</v>
      </c>
      <c r="D453" s="39">
        <v>1068.5767741207101</v>
      </c>
      <c r="E453" s="39">
        <v>385.88650994781602</v>
      </c>
      <c r="F453" s="39">
        <v>40.611559872908103</v>
      </c>
      <c r="G453" s="39">
        <v>13.903020983600699</v>
      </c>
      <c r="H453" s="39">
        <v>248753.05003848899</v>
      </c>
      <c r="I453" s="39">
        <v>26592.944481528499</v>
      </c>
      <c r="J453" s="39">
        <v>238995.02826105399</v>
      </c>
      <c r="K453" s="39">
        <v>25650.456297668701</v>
      </c>
      <c r="L453" s="39">
        <v>6195.8751040051602</v>
      </c>
      <c r="M453" s="39">
        <v>833.44197785559004</v>
      </c>
      <c r="N453" s="39">
        <v>249866.27626813701</v>
      </c>
      <c r="O453" s="39">
        <v>26995.619832707001</v>
      </c>
      <c r="P453" s="39">
        <v>26502.373816057199</v>
      </c>
      <c r="Q453" s="39">
        <v>18458.8431380929</v>
      </c>
      <c r="R453" s="39">
        <v>35748.6857381218</v>
      </c>
      <c r="S453" s="39">
        <v>194006.934519598</v>
      </c>
      <c r="T453" s="39">
        <v>21980.618671869801</v>
      </c>
      <c r="U453" s="39">
        <v>40895.646603572699</v>
      </c>
      <c r="V453" s="39">
        <v>6811.94218555522</v>
      </c>
      <c r="W453" s="39">
        <v>151698.70540591399</v>
      </c>
      <c r="X453" s="39">
        <v>14588.453853577201</v>
      </c>
      <c r="Y453" s="39">
        <v>3892.3878978758498</v>
      </c>
      <c r="Z453" s="39">
        <v>492.93860558504099</v>
      </c>
      <c r="AA453" s="39">
        <v>145817.07659104501</v>
      </c>
      <c r="AB453" s="39">
        <v>10891.1942100535</v>
      </c>
      <c r="AC453" s="39">
        <v>48619.695335896402</v>
      </c>
      <c r="AD453" s="39">
        <v>11223.4911936932</v>
      </c>
      <c r="AE453" s="39">
        <v>1079.9576340968099</v>
      </c>
      <c r="AF453" s="39">
        <v>366.45472815935102</v>
      </c>
      <c r="AG453" s="39">
        <v>236962.53009074199</v>
      </c>
      <c r="AH453" s="39">
        <v>21243.5065699999</v>
      </c>
      <c r="AI453" s="39">
        <v>231526.03535054799</v>
      </c>
      <c r="AJ453" s="39">
        <v>20901.9444917</v>
      </c>
      <c r="AK453" s="39">
        <v>5463.7178452665103</v>
      </c>
      <c r="AL453" s="39">
        <v>600.92865410259697</v>
      </c>
      <c r="AM453" s="39">
        <v>237999.94116874799</v>
      </c>
      <c r="AN453" s="39">
        <v>21658.074814538199</v>
      </c>
      <c r="AO453" s="39">
        <v>21153.562382497301</v>
      </c>
      <c r="AP453" s="39">
        <v>31035.781569013001</v>
      </c>
      <c r="AQ453" s="39">
        <v>26.1044501995042</v>
      </c>
      <c r="AR453" s="39">
        <v>31.715142976001601</v>
      </c>
      <c r="AS453" s="39">
        <v>12621.0842609597</v>
      </c>
      <c r="AT453" s="39">
        <v>5350.9722589114599</v>
      </c>
      <c r="AU453" s="39">
        <v>11845.0336488664</v>
      </c>
      <c r="AV453" s="39">
        <v>5110.1593310834496</v>
      </c>
      <c r="AW453" s="39">
        <v>726.63773427400599</v>
      </c>
      <c r="AX453" s="39">
        <v>232.771276127004</v>
      </c>
      <c r="AY453" s="39">
        <v>12646.7264263007</v>
      </c>
      <c r="AZ453" s="39">
        <v>5382.6015564546897</v>
      </c>
      <c r="BA453" s="39">
        <v>5287.2832751707901</v>
      </c>
      <c r="BB453" s="39">
        <v>4696.4446741443098</v>
      </c>
    </row>
    <row r="454" spans="1:54">
      <c r="A454" s="38">
        <v>44530</v>
      </c>
      <c r="B454" s="39">
        <v>1134.32299891313</v>
      </c>
      <c r="C454" s="39">
        <v>428.37765872727601</v>
      </c>
      <c r="D454" s="39">
        <v>1093.2520504300601</v>
      </c>
      <c r="E454" s="39">
        <v>411.79953611721999</v>
      </c>
      <c r="F454" s="39">
        <v>48.830848324146501</v>
      </c>
      <c r="G454" s="39">
        <v>20.850287079729899</v>
      </c>
      <c r="H454" s="39">
        <v>265515.932768161</v>
      </c>
      <c r="I454" s="39">
        <v>29304.909576336198</v>
      </c>
      <c r="J454" s="39">
        <v>260129.785573623</v>
      </c>
      <c r="K454" s="39">
        <v>27935.683571134501</v>
      </c>
      <c r="L454" s="39">
        <v>6733.6816083917201</v>
      </c>
      <c r="M454" s="39">
        <v>948.48979745331201</v>
      </c>
      <c r="N454" s="39">
        <v>266765.48713236197</v>
      </c>
      <c r="O454" s="39">
        <v>29745.5045743597</v>
      </c>
      <c r="P454" s="39">
        <v>28596.263410695199</v>
      </c>
      <c r="Q454" s="39">
        <v>18272.1153059102</v>
      </c>
      <c r="R454" s="39">
        <v>37716.469906801001</v>
      </c>
      <c r="S454" s="39">
        <v>204472.319044768</v>
      </c>
      <c r="T454" s="39">
        <v>23004.003197902301</v>
      </c>
      <c r="U454" s="39">
        <v>42365.2544534275</v>
      </c>
      <c r="V454" s="39">
        <v>7233.5255559590996</v>
      </c>
      <c r="W454" s="39">
        <v>160354.285958425</v>
      </c>
      <c r="X454" s="39">
        <v>15457.4596357261</v>
      </c>
      <c r="Y454" s="39">
        <v>4044.78773108325</v>
      </c>
      <c r="Z454" s="39">
        <v>541.78963350108495</v>
      </c>
      <c r="AA454" s="39">
        <v>153701.24568752301</v>
      </c>
      <c r="AB454" s="39">
        <v>11844.6352942097</v>
      </c>
      <c r="AC454" s="39">
        <v>49577.811775327697</v>
      </c>
      <c r="AD454" s="39">
        <v>11223.356878886199</v>
      </c>
      <c r="AE454" s="39">
        <v>1123.4543915552699</v>
      </c>
      <c r="AF454" s="39">
        <v>397.96612014388802</v>
      </c>
      <c r="AG454" s="39">
        <v>252505.87322548</v>
      </c>
      <c r="AH454" s="39">
        <v>23551.880875011699</v>
      </c>
      <c r="AI454" s="39">
        <v>247163.76231742601</v>
      </c>
      <c r="AJ454" s="39">
        <v>22708.3385467222</v>
      </c>
      <c r="AK454" s="39">
        <v>6044.7657682114796</v>
      </c>
      <c r="AL454" s="39">
        <v>693.664269201107</v>
      </c>
      <c r="AM454" s="39">
        <v>253663.02572028199</v>
      </c>
      <c r="AN454" s="39">
        <v>23966.890590398802</v>
      </c>
      <c r="AO454" s="39">
        <v>23240.812593960101</v>
      </c>
      <c r="AP454" s="39">
        <v>32685.234066501202</v>
      </c>
      <c r="AQ454" s="39">
        <v>27.0815422154248</v>
      </c>
      <c r="AR454" s="39">
        <v>31.810729943913699</v>
      </c>
      <c r="AS454" s="39">
        <v>13393.8312763144</v>
      </c>
      <c r="AT454" s="39">
        <v>5635.5015551167398</v>
      </c>
      <c r="AU454" s="39">
        <v>12541.0457715099</v>
      </c>
      <c r="AV454" s="39">
        <v>5319.49237264979</v>
      </c>
      <c r="AW454" s="39">
        <v>756.36109168723306</v>
      </c>
      <c r="AX454" s="39">
        <v>248.989833640836</v>
      </c>
      <c r="AY454" s="39">
        <v>13418.4724472793</v>
      </c>
      <c r="AZ454" s="39">
        <v>5666.6256503763398</v>
      </c>
      <c r="BA454" s="39">
        <v>5496.5997680779501</v>
      </c>
      <c r="BB454" s="39">
        <v>4867.5889166623801</v>
      </c>
    </row>
    <row r="455" spans="1:54">
      <c r="A455" s="38">
        <v>44561</v>
      </c>
      <c r="B455" s="39">
        <v>1102.54374982994</v>
      </c>
      <c r="C455" s="39">
        <v>415.51701398761003</v>
      </c>
      <c r="D455" s="39">
        <v>1081.3107019500301</v>
      </c>
      <c r="E455" s="39">
        <v>405.31284362322901</v>
      </c>
      <c r="F455" s="39">
        <v>49.403855783960303</v>
      </c>
      <c r="G455" s="39">
        <v>20.1368538853175</v>
      </c>
      <c r="H455" s="39">
        <v>260348.28236859699</v>
      </c>
      <c r="I455" s="39">
        <v>27665.930348337301</v>
      </c>
      <c r="J455" s="39">
        <v>257191.86769919499</v>
      </c>
      <c r="K455" s="39">
        <v>26780.732291282799</v>
      </c>
      <c r="L455" s="39">
        <v>6471.4667577794198</v>
      </c>
      <c r="M455" s="39">
        <v>864.19414193632304</v>
      </c>
      <c r="N455" s="39">
        <v>261377.64014373301</v>
      </c>
      <c r="O455" s="39">
        <v>28090.108466732301</v>
      </c>
      <c r="P455" s="39">
        <v>28890.919213272598</v>
      </c>
      <c r="Q455" s="39">
        <v>18275.0453847668</v>
      </c>
      <c r="R455" s="39">
        <v>37315.395503884203</v>
      </c>
      <c r="S455" s="39">
        <v>208906.81850569401</v>
      </c>
      <c r="T455" s="39">
        <v>22820.547892394399</v>
      </c>
      <c r="U455" s="39">
        <v>41676.774088092701</v>
      </c>
      <c r="V455" s="39">
        <v>7154.0944309172701</v>
      </c>
      <c r="W455" s="39">
        <v>163347.43460652101</v>
      </c>
      <c r="X455" s="39">
        <v>15116.8513204095</v>
      </c>
      <c r="Y455" s="39">
        <v>4314.9710976719398</v>
      </c>
      <c r="Z455" s="39">
        <v>573.77576995441905</v>
      </c>
      <c r="AA455" s="39">
        <v>157177.49470005999</v>
      </c>
      <c r="AB455" s="39">
        <v>11809.5928452928</v>
      </c>
      <c r="AC455" s="39">
        <v>50709.685946359001</v>
      </c>
      <c r="AD455" s="39">
        <v>11262.0633313004</v>
      </c>
      <c r="AE455" s="39">
        <v>1101.1297039367801</v>
      </c>
      <c r="AF455" s="39">
        <v>382.71480071854199</v>
      </c>
      <c r="AG455" s="39">
        <v>246530.25322147799</v>
      </c>
      <c r="AH455" s="39">
        <v>21919.158730961899</v>
      </c>
      <c r="AI455" s="39">
        <v>241901.89788523599</v>
      </c>
      <c r="AJ455" s="39">
        <v>21372.472241470099</v>
      </c>
      <c r="AK455" s="39">
        <v>5637.2017872156503</v>
      </c>
      <c r="AL455" s="39">
        <v>626.35556655699997</v>
      </c>
      <c r="AM455" s="39">
        <v>247673.858837379</v>
      </c>
      <c r="AN455" s="39">
        <v>22346.804909113602</v>
      </c>
      <c r="AO455" s="39">
        <v>23278.701264614301</v>
      </c>
      <c r="AP455" s="39">
        <v>32320.178921005601</v>
      </c>
      <c r="AQ455" s="39">
        <v>32.254054507206199</v>
      </c>
      <c r="AR455" s="39">
        <v>32.666207799133502</v>
      </c>
      <c r="AS455" s="39">
        <v>14523.9695128439</v>
      </c>
      <c r="AT455" s="39">
        <v>5771.8951621977103</v>
      </c>
      <c r="AU455" s="39">
        <v>13582.458849025699</v>
      </c>
      <c r="AV455" s="39">
        <v>5534.8761279542296</v>
      </c>
      <c r="AW455" s="39">
        <v>830.23506368286303</v>
      </c>
      <c r="AX455" s="39">
        <v>260.54412733024901</v>
      </c>
      <c r="AY455" s="39">
        <v>14560.224458636299</v>
      </c>
      <c r="AZ455" s="39">
        <v>5807.7165647176898</v>
      </c>
      <c r="BA455" s="39">
        <v>5703.84372123308</v>
      </c>
      <c r="BB455" s="39">
        <v>4914.3355398016301</v>
      </c>
    </row>
    <row r="456" spans="1:54">
      <c r="A456" s="38">
        <v>44592</v>
      </c>
      <c r="B456" s="39">
        <v>1088.4129010577401</v>
      </c>
      <c r="C456" s="39">
        <v>404.017778380094</v>
      </c>
      <c r="D456" s="39">
        <v>1070.01659180773</v>
      </c>
      <c r="E456" s="39">
        <v>391.76087739456199</v>
      </c>
      <c r="F456" s="39">
        <v>44.450974395377202</v>
      </c>
      <c r="G456" s="39">
        <v>18.236244133998898</v>
      </c>
      <c r="H456" s="39">
        <v>260575.43657787901</v>
      </c>
      <c r="I456" s="39">
        <v>28127.805586207702</v>
      </c>
      <c r="J456" s="39">
        <v>257391.634069477</v>
      </c>
      <c r="K456" s="39">
        <v>27265.264463784901</v>
      </c>
      <c r="L456" s="39">
        <v>6468.6102552308803</v>
      </c>
      <c r="M456" s="39">
        <v>856.60570834827502</v>
      </c>
      <c r="N456" s="39">
        <v>261653.20478377701</v>
      </c>
      <c r="O456" s="39">
        <v>28515.531729752001</v>
      </c>
      <c r="P456" s="39">
        <v>29189.792256758701</v>
      </c>
      <c r="Q456" s="39">
        <v>18127.481334734701</v>
      </c>
      <c r="R456" s="39">
        <v>36441.910936658503</v>
      </c>
      <c r="S456" s="39">
        <v>200763.28422285101</v>
      </c>
      <c r="T456" s="39">
        <v>22964.898520322498</v>
      </c>
      <c r="U456" s="39">
        <v>40833.989922802699</v>
      </c>
      <c r="V456" s="39">
        <v>7233.5724803203002</v>
      </c>
      <c r="W456" s="39">
        <v>156717.04310487001</v>
      </c>
      <c r="X456" s="39">
        <v>15117.270249843899</v>
      </c>
      <c r="Y456" s="39">
        <v>4625.2881037521101</v>
      </c>
      <c r="Z456" s="39">
        <v>635.67077168547098</v>
      </c>
      <c r="AA456" s="39">
        <v>150288.33037308499</v>
      </c>
      <c r="AB456" s="39">
        <v>11796.1032402199</v>
      </c>
      <c r="AC456" s="39">
        <v>49757.932636205303</v>
      </c>
      <c r="AD456" s="39">
        <v>11345.6067279418</v>
      </c>
      <c r="AE456" s="39">
        <v>1091.49152422149</v>
      </c>
      <c r="AF456" s="39">
        <v>371.16649789204803</v>
      </c>
      <c r="AG456" s="39">
        <v>246946.87594976899</v>
      </c>
      <c r="AH456" s="39">
        <v>22272.676567205999</v>
      </c>
      <c r="AI456" s="39">
        <v>243337.42418710401</v>
      </c>
      <c r="AJ456" s="39">
        <v>21736.051238911299</v>
      </c>
      <c r="AK456" s="39">
        <v>5550.0144449005902</v>
      </c>
      <c r="AL456" s="39">
        <v>619.13413633221103</v>
      </c>
      <c r="AM456" s="39">
        <v>247947.676691673</v>
      </c>
      <c r="AN456" s="39">
        <v>22663.270336192199</v>
      </c>
      <c r="AO456" s="39">
        <v>23398.0915242765</v>
      </c>
      <c r="AP456" s="39">
        <v>31832.138667872001</v>
      </c>
      <c r="AQ456" s="39">
        <v>32.286629431630601</v>
      </c>
      <c r="AR456" s="39">
        <v>32.313488091220997</v>
      </c>
      <c r="AS456" s="39">
        <v>14036.9458050839</v>
      </c>
      <c r="AT456" s="39">
        <v>5838.0057088414196</v>
      </c>
      <c r="AU456" s="39">
        <v>13264.656964387201</v>
      </c>
      <c r="AV456" s="39">
        <v>5527.5027214558204</v>
      </c>
      <c r="AW456" s="39">
        <v>828.27490642305804</v>
      </c>
      <c r="AX456" s="39">
        <v>266.22101122989801</v>
      </c>
      <c r="AY456" s="39">
        <v>14067.366560176401</v>
      </c>
      <c r="AZ456" s="39">
        <v>5870.8216147343501</v>
      </c>
      <c r="BA456" s="39">
        <v>5811.48664644378</v>
      </c>
      <c r="BB456" s="39">
        <v>4800.7488425021602</v>
      </c>
    </row>
    <row r="457" spans="1:54">
      <c r="A457" s="38">
        <v>44620</v>
      </c>
      <c r="B457" s="39">
        <v>1208.88012942622</v>
      </c>
      <c r="C457" s="39">
        <v>415.983042038939</v>
      </c>
      <c r="D457" s="39">
        <v>1156.4884808055101</v>
      </c>
      <c r="E457" s="39">
        <v>399.331942797279</v>
      </c>
      <c r="F457" s="39">
        <v>55.728288181629601</v>
      </c>
      <c r="G457" s="39">
        <v>21.068364283413601</v>
      </c>
      <c r="H457" s="39">
        <v>267404.70198829798</v>
      </c>
      <c r="I457" s="39">
        <v>28642.251234826901</v>
      </c>
      <c r="J457" s="39">
        <v>259071.972778472</v>
      </c>
      <c r="K457" s="39">
        <v>27475.267107770502</v>
      </c>
      <c r="L457" s="39">
        <v>7195.8738098785298</v>
      </c>
      <c r="M457" s="39">
        <v>1069.9748269828301</v>
      </c>
      <c r="N457" s="39">
        <v>268657.63789403997</v>
      </c>
      <c r="O457" s="39">
        <v>29058.003118012799</v>
      </c>
      <c r="P457" s="39">
        <v>29318.609462070501</v>
      </c>
      <c r="Q457" s="39">
        <v>18090.1530206678</v>
      </c>
      <c r="R457" s="39">
        <v>37024.0837218702</v>
      </c>
      <c r="S457" s="39">
        <v>209657.90229597499</v>
      </c>
      <c r="T457" s="39">
        <v>23333.701033149599</v>
      </c>
      <c r="U457" s="39">
        <v>41792.606187073899</v>
      </c>
      <c r="V457" s="39">
        <v>7442.0411707868898</v>
      </c>
      <c r="W457" s="39">
        <v>162080.06516417299</v>
      </c>
      <c r="X457" s="39">
        <v>15274.360353317599</v>
      </c>
      <c r="Y457" s="39">
        <v>4893.2805925802304</v>
      </c>
      <c r="Z457" s="39">
        <v>683.76426211407897</v>
      </c>
      <c r="AA457" s="39">
        <v>157238.37543466201</v>
      </c>
      <c r="AB457" s="39">
        <v>12064.7849993904</v>
      </c>
      <c r="AC457" s="39">
        <v>51837.949773802196</v>
      </c>
      <c r="AD457" s="39">
        <v>11541.359322697699</v>
      </c>
      <c r="AE457" s="39">
        <v>1196.14841652624</v>
      </c>
      <c r="AF457" s="39">
        <v>383.14602435329601</v>
      </c>
      <c r="AG457" s="39">
        <v>253728.34587483501</v>
      </c>
      <c r="AH457" s="39">
        <v>22706.107532565999</v>
      </c>
      <c r="AI457" s="39">
        <v>247066.327514884</v>
      </c>
      <c r="AJ457" s="39">
        <v>21789.622643893301</v>
      </c>
      <c r="AK457" s="39">
        <v>6437.5680462545497</v>
      </c>
      <c r="AL457" s="39">
        <v>796.15457792119196</v>
      </c>
      <c r="AM457" s="39">
        <v>254890.62984196001</v>
      </c>
      <c r="AN457" s="39">
        <v>23115.2583652088</v>
      </c>
      <c r="AO457" s="39">
        <v>23379.4522824259</v>
      </c>
      <c r="AP457" s="39">
        <v>32064.783070145299</v>
      </c>
      <c r="AQ457" s="39">
        <v>28.8214817354642</v>
      </c>
      <c r="AR457" s="39">
        <v>32.515178574170399</v>
      </c>
      <c r="AS457" s="39">
        <v>13957.2375481939</v>
      </c>
      <c r="AT457" s="39">
        <v>5936.1580690491201</v>
      </c>
      <c r="AU457" s="39">
        <v>13266.8918267881</v>
      </c>
      <c r="AV457" s="39">
        <v>5653.0554412476304</v>
      </c>
      <c r="AW457" s="39">
        <v>859.07275435678798</v>
      </c>
      <c r="AX457" s="39">
        <v>277.06315943854599</v>
      </c>
      <c r="AY457" s="39">
        <v>13986.654477524</v>
      </c>
      <c r="AZ457" s="39">
        <v>5970.3284225193802</v>
      </c>
      <c r="BA457" s="39">
        <v>5874.4498279919098</v>
      </c>
      <c r="BB457" s="39">
        <v>5055.8656112926501</v>
      </c>
    </row>
    <row r="458" spans="1:54">
      <c r="A458" s="38">
        <v>44651</v>
      </c>
      <c r="B458" s="39">
        <v>1059.47999733708</v>
      </c>
      <c r="C458" s="39">
        <v>414.65770707244002</v>
      </c>
      <c r="D458" s="39">
        <v>999.22616283443699</v>
      </c>
      <c r="E458" s="39">
        <v>389.77812521829401</v>
      </c>
      <c r="F458" s="39">
        <v>58.504616676779101</v>
      </c>
      <c r="G458" s="39">
        <v>21.526027004498101</v>
      </c>
      <c r="H458" s="39">
        <v>272232.70400196902</v>
      </c>
      <c r="I458" s="39">
        <v>28812.793876952699</v>
      </c>
      <c r="J458" s="39">
        <v>259309.28458688399</v>
      </c>
      <c r="K458" s="39">
        <v>27733.8447777041</v>
      </c>
      <c r="L458" s="39">
        <v>7848.3821614108401</v>
      </c>
      <c r="M458" s="39">
        <v>1239.4248916844799</v>
      </c>
      <c r="N458" s="39">
        <v>273128.18853412499</v>
      </c>
      <c r="O458" s="39">
        <v>29231.338556297</v>
      </c>
      <c r="P458" s="39">
        <v>29469.858940505299</v>
      </c>
      <c r="Q458" s="39">
        <v>18037.7702234059</v>
      </c>
      <c r="R458" s="39">
        <v>37101.426386308602</v>
      </c>
      <c r="S458" s="39">
        <v>212277.41944791001</v>
      </c>
      <c r="T458" s="39">
        <v>23644.4127317647</v>
      </c>
      <c r="U458" s="39">
        <v>42023.621849740601</v>
      </c>
      <c r="V458" s="39">
        <v>7580.5283045604601</v>
      </c>
      <c r="W458" s="39">
        <v>162672.903923267</v>
      </c>
      <c r="X458" s="39">
        <v>15349.327842778501</v>
      </c>
      <c r="Y458" s="39">
        <v>5643.4388413509296</v>
      </c>
      <c r="Z458" s="39">
        <v>722.74783066681005</v>
      </c>
      <c r="AA458" s="39">
        <v>160279.15798447901</v>
      </c>
      <c r="AB458" s="39">
        <v>12208.352193193101</v>
      </c>
      <c r="AC458" s="39">
        <v>52113.688225570499</v>
      </c>
      <c r="AD458" s="39">
        <v>11651.4336366684</v>
      </c>
      <c r="AE458" s="39">
        <v>1038.78519266636</v>
      </c>
      <c r="AF458" s="39">
        <v>381.14586907524898</v>
      </c>
      <c r="AG458" s="39">
        <v>256972.01048248701</v>
      </c>
      <c r="AH458" s="39">
        <v>22727.837985781101</v>
      </c>
      <c r="AI458" s="39">
        <v>249381.64838062201</v>
      </c>
      <c r="AJ458" s="39">
        <v>21874.6955084824</v>
      </c>
      <c r="AK458" s="39">
        <v>6908.5381133945102</v>
      </c>
      <c r="AL458" s="39">
        <v>936.42544007426</v>
      </c>
      <c r="AM458" s="39">
        <v>258105.543000729</v>
      </c>
      <c r="AN458" s="39">
        <v>23145.121051242801</v>
      </c>
      <c r="AO458" s="39">
        <v>23617.885960853098</v>
      </c>
      <c r="AP458" s="39">
        <v>31938.1149383749</v>
      </c>
      <c r="AQ458" s="39">
        <v>28.717539791739799</v>
      </c>
      <c r="AR458" s="39">
        <v>32.0213357009182</v>
      </c>
      <c r="AS458" s="39">
        <v>14519.2847019072</v>
      </c>
      <c r="AT458" s="39">
        <v>5998.1968014738704</v>
      </c>
      <c r="AU458" s="39">
        <v>13850.907472380801</v>
      </c>
      <c r="AV458" s="39">
        <v>5704.5873353040897</v>
      </c>
      <c r="AW458" s="39">
        <v>902.43593759261205</v>
      </c>
      <c r="AX458" s="39">
        <v>289.26979401041802</v>
      </c>
      <c r="AY458" s="39">
        <v>14549.1553975273</v>
      </c>
      <c r="AZ458" s="39">
        <v>6028.1095644216102</v>
      </c>
      <c r="BA458" s="39">
        <v>6064.1918120355904</v>
      </c>
      <c r="BB458" s="39">
        <v>5241.4269147013601</v>
      </c>
    </row>
    <row r="459" spans="1:54">
      <c r="A459" s="38">
        <v>44681</v>
      </c>
      <c r="B459" s="39">
        <v>1099.4308272791</v>
      </c>
      <c r="C459" s="39">
        <v>416.27822243374902</v>
      </c>
      <c r="D459" s="39">
        <v>1014.83387503324</v>
      </c>
      <c r="E459" s="39">
        <v>393.45034622991301</v>
      </c>
      <c r="F459" s="39">
        <v>62.099840379168597</v>
      </c>
      <c r="G459" s="39">
        <v>22.112397968017302</v>
      </c>
      <c r="H459" s="39">
        <v>280583.35533080401</v>
      </c>
      <c r="I459" s="39">
        <v>30891.508113775599</v>
      </c>
      <c r="J459" s="39">
        <v>272534.91181299498</v>
      </c>
      <c r="K459" s="39">
        <v>29513.284507414501</v>
      </c>
      <c r="L459" s="39">
        <v>8572.0191218271502</v>
      </c>
      <c r="M459" s="39">
        <v>1408.4961198594899</v>
      </c>
      <c r="N459" s="39">
        <v>281735.594284333</v>
      </c>
      <c r="O459" s="39">
        <v>31298.808230553801</v>
      </c>
      <c r="P459" s="39">
        <v>31237.0817760547</v>
      </c>
      <c r="Q459" s="39">
        <v>17906.340773775199</v>
      </c>
      <c r="R459" s="39">
        <v>37499.402194444701</v>
      </c>
      <c r="S459" s="39">
        <v>219317.06117728201</v>
      </c>
      <c r="T459" s="39">
        <v>25372.083433080199</v>
      </c>
      <c r="U459" s="39">
        <v>43554.294797547002</v>
      </c>
      <c r="V459" s="39">
        <v>7901.0902849211798</v>
      </c>
      <c r="W459" s="39">
        <v>168178.99568892401</v>
      </c>
      <c r="X459" s="39">
        <v>16226.584033917599</v>
      </c>
      <c r="Y459" s="39">
        <v>6572.42198994719</v>
      </c>
      <c r="Z459" s="39">
        <v>847.47276388761304</v>
      </c>
      <c r="AA459" s="39">
        <v>165745.548789616</v>
      </c>
      <c r="AB459" s="39">
        <v>12754.628822487901</v>
      </c>
      <c r="AC459" s="39">
        <v>53056.599824012301</v>
      </c>
      <c r="AD459" s="39">
        <v>12242.8542437461</v>
      </c>
      <c r="AE459" s="39">
        <v>1055.17907052586</v>
      </c>
      <c r="AF459" s="39">
        <v>381.20214022038101</v>
      </c>
      <c r="AG459" s="39">
        <v>263576.42461259302</v>
      </c>
      <c r="AH459" s="39">
        <v>24264.1533641241</v>
      </c>
      <c r="AI459" s="39">
        <v>252161.019063457</v>
      </c>
      <c r="AJ459" s="39">
        <v>23312.104950487999</v>
      </c>
      <c r="AK459" s="39">
        <v>7454.2311740469504</v>
      </c>
      <c r="AL459" s="39">
        <v>1080.0217410518201</v>
      </c>
      <c r="AM459" s="39">
        <v>264618.26459115901</v>
      </c>
      <c r="AN459" s="39">
        <v>24663.986067316298</v>
      </c>
      <c r="AO459" s="39">
        <v>24964.967670544502</v>
      </c>
      <c r="AP459" s="39">
        <v>32087.4146961732</v>
      </c>
      <c r="AQ459" s="39">
        <v>30.0961143884604</v>
      </c>
      <c r="AR459" s="39">
        <v>36.224490133778701</v>
      </c>
      <c r="AS459" s="39">
        <v>15866.162543959501</v>
      </c>
      <c r="AT459" s="39">
        <v>6339.4400288615698</v>
      </c>
      <c r="AU459" s="39">
        <v>14491.698407607601</v>
      </c>
      <c r="AV459" s="39">
        <v>5990.5291059259098</v>
      </c>
      <c r="AW459" s="39">
        <v>958.62659172351596</v>
      </c>
      <c r="AX459" s="39">
        <v>322.99149889929799</v>
      </c>
      <c r="AY459" s="39">
        <v>15896.193914678999</v>
      </c>
      <c r="AZ459" s="39">
        <v>6375.0747311384202</v>
      </c>
      <c r="BA459" s="39">
        <v>6263.0074067686401</v>
      </c>
      <c r="BB459" s="39">
        <v>5421.9981254139202</v>
      </c>
    </row>
    <row r="460" spans="1:54">
      <c r="A460" s="38">
        <v>44712</v>
      </c>
      <c r="B460" s="39">
        <v>1156.32012373927</v>
      </c>
      <c r="C460" s="39">
        <v>435.30895534891198</v>
      </c>
      <c r="D460" s="39">
        <v>1052.83613730345</v>
      </c>
      <c r="E460" s="39">
        <v>404.63069760128298</v>
      </c>
      <c r="F460" s="39">
        <v>65.025055520204106</v>
      </c>
      <c r="G460" s="39">
        <v>22.333963749303098</v>
      </c>
      <c r="H460" s="39">
        <v>282483.37506947998</v>
      </c>
      <c r="I460" s="39">
        <v>31000.436009463901</v>
      </c>
      <c r="J460" s="39">
        <v>273948.38464709802</v>
      </c>
      <c r="K460" s="39">
        <v>29490.5297606766</v>
      </c>
      <c r="L460" s="39">
        <v>8999.5776604154707</v>
      </c>
      <c r="M460" s="39">
        <v>1538.62027829618</v>
      </c>
      <c r="N460" s="39">
        <v>283592.351305474</v>
      </c>
      <c r="O460" s="39">
        <v>31431.6234824436</v>
      </c>
      <c r="P460" s="39">
        <v>31477.474734509</v>
      </c>
      <c r="Q460" s="39">
        <v>17668.891694735499</v>
      </c>
      <c r="R460" s="39">
        <v>37768.936116057397</v>
      </c>
      <c r="S460" s="39">
        <v>221981.891593045</v>
      </c>
      <c r="T460" s="39">
        <v>25329.4967007706</v>
      </c>
      <c r="U460" s="39">
        <v>44088.295026472297</v>
      </c>
      <c r="V460" s="39">
        <v>8144.4169593678898</v>
      </c>
      <c r="W460" s="39">
        <v>169944.977337977</v>
      </c>
      <c r="X460" s="39">
        <v>15970.806549917599</v>
      </c>
      <c r="Y460" s="39">
        <v>6538.0773038317802</v>
      </c>
      <c r="Z460" s="39">
        <v>875.66763546458799</v>
      </c>
      <c r="AA460" s="39">
        <v>169736.49737614399</v>
      </c>
      <c r="AB460" s="39">
        <v>12712.7479882225</v>
      </c>
      <c r="AC460" s="39">
        <v>53686.281132489799</v>
      </c>
      <c r="AD460" s="39">
        <v>12222.0029372872</v>
      </c>
      <c r="AE460" s="39">
        <v>1126.7215911712001</v>
      </c>
      <c r="AF460" s="39">
        <v>397.05569374567398</v>
      </c>
      <c r="AG460" s="39">
        <v>266122.98004181503</v>
      </c>
      <c r="AH460" s="39">
        <v>24639.562195004699</v>
      </c>
      <c r="AI460" s="39">
        <v>255677.611849526</v>
      </c>
      <c r="AJ460" s="39">
        <v>23065.903041162801</v>
      </c>
      <c r="AK460" s="39">
        <v>7769.2938017593497</v>
      </c>
      <c r="AL460" s="39">
        <v>1156.78256627109</v>
      </c>
      <c r="AM460" s="39">
        <v>267261.98001454101</v>
      </c>
      <c r="AN460" s="39">
        <v>25027.810528727601</v>
      </c>
      <c r="AO460" s="39">
        <v>25113.362294324601</v>
      </c>
      <c r="AP460" s="39">
        <v>32056.466809421301</v>
      </c>
      <c r="AQ460" s="39">
        <v>29.793738775170301</v>
      </c>
      <c r="AR460" s="39">
        <v>37.098887407443598</v>
      </c>
      <c r="AS460" s="39">
        <v>16195.705526723499</v>
      </c>
      <c r="AT460" s="39">
        <v>6505.9436068928298</v>
      </c>
      <c r="AU460" s="39">
        <v>14982.392181522901</v>
      </c>
      <c r="AV460" s="39">
        <v>6150.3057135542304</v>
      </c>
      <c r="AW460" s="39">
        <v>1019.52657183242</v>
      </c>
      <c r="AX460" s="39">
        <v>349.80571981291803</v>
      </c>
      <c r="AY460" s="39">
        <v>16225.0026199188</v>
      </c>
      <c r="AZ460" s="39">
        <v>6541.8652927638796</v>
      </c>
      <c r="BA460" s="39">
        <v>6435.6607204434904</v>
      </c>
      <c r="BB460" s="39">
        <v>5571.44316255589</v>
      </c>
    </row>
    <row r="461" spans="1:54">
      <c r="A461" s="38">
        <v>44742</v>
      </c>
      <c r="B461" s="39">
        <v>1145.94890044919</v>
      </c>
      <c r="C461" s="39">
        <v>435.55953908942399</v>
      </c>
      <c r="D461" s="39">
        <v>1038.1603918810799</v>
      </c>
      <c r="E461" s="39">
        <v>401.233746474746</v>
      </c>
      <c r="F461" s="39">
        <v>73.475273301896095</v>
      </c>
      <c r="G461" s="39">
        <v>24.370147304960799</v>
      </c>
      <c r="H461" s="39">
        <v>288706.02347415098</v>
      </c>
      <c r="I461" s="39">
        <v>31573.605023578999</v>
      </c>
      <c r="J461" s="39">
        <v>276267.44696329301</v>
      </c>
      <c r="K461" s="39">
        <v>30045.458467245899</v>
      </c>
      <c r="L461" s="39">
        <v>10235.9434855538</v>
      </c>
      <c r="M461" s="39">
        <v>1692.2237277952299</v>
      </c>
      <c r="N461" s="39">
        <v>289809.85455824202</v>
      </c>
      <c r="O461" s="39">
        <v>31999.3371138279</v>
      </c>
      <c r="P461" s="39">
        <v>31934.4243804912</v>
      </c>
      <c r="Q461" s="39">
        <v>17710.675268323401</v>
      </c>
      <c r="R461" s="39">
        <v>38150.604709068299</v>
      </c>
      <c r="S461" s="39">
        <v>223472.624866181</v>
      </c>
      <c r="T461" s="39">
        <v>25537.637337885099</v>
      </c>
      <c r="U461" s="39">
        <v>44953.425363487499</v>
      </c>
      <c r="V461" s="39">
        <v>8332.2928550618199</v>
      </c>
      <c r="W461" s="39">
        <v>171350.90030292101</v>
      </c>
      <c r="X461" s="39">
        <v>16215.505484810001</v>
      </c>
      <c r="Y461" s="39">
        <v>6867.04421299557</v>
      </c>
      <c r="Z461" s="39">
        <v>909.60435786227004</v>
      </c>
      <c r="AA461" s="39">
        <v>171159.36340249999</v>
      </c>
      <c r="AB461" s="39">
        <v>12702.181740562501</v>
      </c>
      <c r="AC461" s="39">
        <v>54352.768736542501</v>
      </c>
      <c r="AD461" s="39">
        <v>12433.287536043201</v>
      </c>
      <c r="AE461" s="39">
        <v>1065.3753793784299</v>
      </c>
      <c r="AF461" s="39">
        <v>399.90405439883102</v>
      </c>
      <c r="AG461" s="39">
        <v>271454.35845162201</v>
      </c>
      <c r="AH461" s="39">
        <v>24827.235403055402</v>
      </c>
      <c r="AI461" s="39">
        <v>257707.13220085599</v>
      </c>
      <c r="AJ461" s="39">
        <v>23502.149099171202</v>
      </c>
      <c r="AK461" s="39">
        <v>9370.4430467567508</v>
      </c>
      <c r="AL461" s="39">
        <v>1326.4937336611899</v>
      </c>
      <c r="AM461" s="39">
        <v>272562.17646156403</v>
      </c>
      <c r="AN461" s="39">
        <v>25171.520357383499</v>
      </c>
      <c r="AO461" s="39">
        <v>25170.331996281198</v>
      </c>
      <c r="AP461" s="39">
        <v>32167.068326175799</v>
      </c>
      <c r="AQ461" s="39">
        <v>31.499713095210101</v>
      </c>
      <c r="AR461" s="39">
        <v>33.620351547690802</v>
      </c>
      <c r="AS461" s="39">
        <v>16428.655308754998</v>
      </c>
      <c r="AT461" s="39">
        <v>6681.3844515474602</v>
      </c>
      <c r="AU461" s="39">
        <v>15443.156138104199</v>
      </c>
      <c r="AV461" s="39">
        <v>6342.5898701177002</v>
      </c>
      <c r="AW461" s="39">
        <v>1103.41628942942</v>
      </c>
      <c r="AX461" s="39">
        <v>382.24884235408803</v>
      </c>
      <c r="AY461" s="39">
        <v>16460.502407112101</v>
      </c>
      <c r="AZ461" s="39">
        <v>6717.4881652438198</v>
      </c>
      <c r="BA461" s="39">
        <v>6683.4809442460801</v>
      </c>
      <c r="BB461" s="39">
        <v>5737.3540395323898</v>
      </c>
    </row>
    <row r="462" spans="1:54">
      <c r="A462" s="38">
        <v>44773</v>
      </c>
      <c r="B462" s="39">
        <v>1146.8992383238599</v>
      </c>
      <c r="C462" s="39">
        <v>439.18058323219299</v>
      </c>
      <c r="D462" s="39">
        <v>1048.5102254298399</v>
      </c>
      <c r="E462" s="39">
        <v>409.10620767010801</v>
      </c>
      <c r="F462" s="39">
        <v>79.0933598974283</v>
      </c>
      <c r="G462" s="39">
        <v>25.255474818056801</v>
      </c>
      <c r="H462" s="39">
        <v>287070.64234786801</v>
      </c>
      <c r="I462" s="39">
        <v>31512.519334729201</v>
      </c>
      <c r="J462" s="39">
        <v>277650.863024241</v>
      </c>
      <c r="K462" s="39">
        <v>29978.417894611899</v>
      </c>
      <c r="L462" s="39">
        <v>11086.1276507489</v>
      </c>
      <c r="M462" s="39">
        <v>1977.5761367468999</v>
      </c>
      <c r="N462" s="39">
        <v>288261.88854529499</v>
      </c>
      <c r="O462" s="39">
        <v>31941.017903122702</v>
      </c>
      <c r="P462" s="39">
        <v>31886.479770235201</v>
      </c>
      <c r="Q462" s="39">
        <v>17841.483898557901</v>
      </c>
      <c r="R462" s="39">
        <v>38280.506820431903</v>
      </c>
      <c r="S462" s="39">
        <v>226950.41502400301</v>
      </c>
      <c r="T462" s="39">
        <v>25532.672383368299</v>
      </c>
      <c r="U462" s="39">
        <v>46682.608322927699</v>
      </c>
      <c r="V462" s="39">
        <v>8438.71969434319</v>
      </c>
      <c r="W462" s="39">
        <v>172932.480861858</v>
      </c>
      <c r="X462" s="39">
        <v>16219.280070864599</v>
      </c>
      <c r="Y462" s="39">
        <v>7413.5881379493503</v>
      </c>
      <c r="Z462" s="39">
        <v>1047.9054177830201</v>
      </c>
      <c r="AA462" s="39">
        <v>174470.48088908399</v>
      </c>
      <c r="AB462" s="39">
        <v>12961.56143281</v>
      </c>
      <c r="AC462" s="39">
        <v>54981.059337095903</v>
      </c>
      <c r="AD462" s="39">
        <v>12626.800585044901</v>
      </c>
      <c r="AE462" s="39">
        <v>1074.80769674116</v>
      </c>
      <c r="AF462" s="39">
        <v>400.37487466309898</v>
      </c>
      <c r="AG462" s="39">
        <v>270281.40028876503</v>
      </c>
      <c r="AH462" s="39">
        <v>24833.5308054952</v>
      </c>
      <c r="AI462" s="39">
        <v>257587.60854936999</v>
      </c>
      <c r="AJ462" s="39">
        <v>23483.399947122602</v>
      </c>
      <c r="AK462" s="39">
        <v>9860.5921500239892</v>
      </c>
      <c r="AL462" s="39">
        <v>1578.9076572449101</v>
      </c>
      <c r="AM462" s="39">
        <v>271351.62830506603</v>
      </c>
      <c r="AN462" s="39">
        <v>25211.529786492301</v>
      </c>
      <c r="AO462" s="39">
        <v>24816.051378073</v>
      </c>
      <c r="AP462" s="39">
        <v>32071.281389031701</v>
      </c>
      <c r="AQ462" s="39">
        <v>32.084941326278802</v>
      </c>
      <c r="AR462" s="39">
        <v>37.787888140419703</v>
      </c>
      <c r="AS462" s="39">
        <v>16661.8567744639</v>
      </c>
      <c r="AT462" s="39">
        <v>6806.6899766045699</v>
      </c>
      <c r="AU462" s="39">
        <v>15741.04458964</v>
      </c>
      <c r="AV462" s="39">
        <v>6459.7800001416399</v>
      </c>
      <c r="AW462" s="39">
        <v>1115.40407305038</v>
      </c>
      <c r="AX462" s="39">
        <v>388.35666001604602</v>
      </c>
      <c r="AY462" s="39">
        <v>16695.256149110199</v>
      </c>
      <c r="AZ462" s="39">
        <v>6841.0311735749401</v>
      </c>
      <c r="BA462" s="39">
        <v>6811.0471470882103</v>
      </c>
      <c r="BB462" s="39">
        <v>5979.5077363933297</v>
      </c>
    </row>
    <row r="463" spans="1:54">
      <c r="A463" s="38">
        <v>44804</v>
      </c>
      <c r="B463" s="39">
        <v>1158.01112225984</v>
      </c>
      <c r="C463" s="39">
        <v>438.89403143331901</v>
      </c>
      <c r="D463" s="39">
        <v>1062.3072692635899</v>
      </c>
      <c r="E463" s="39">
        <v>414.15044047420298</v>
      </c>
      <c r="F463" s="39">
        <v>80.540372688731907</v>
      </c>
      <c r="G463" s="39">
        <v>24.828941096471599</v>
      </c>
      <c r="H463" s="39">
        <v>288810.33646360697</v>
      </c>
      <c r="I463" s="39">
        <v>32031.662108732398</v>
      </c>
      <c r="J463" s="39">
        <v>278411.711165232</v>
      </c>
      <c r="K463" s="39">
        <v>30073.2747758933</v>
      </c>
      <c r="L463" s="39">
        <v>10893.5693320831</v>
      </c>
      <c r="M463" s="39">
        <v>1867.27246207961</v>
      </c>
      <c r="N463" s="39">
        <v>290032.75563739898</v>
      </c>
      <c r="O463" s="39">
        <v>32476.986140543599</v>
      </c>
      <c r="P463" s="39">
        <v>32488.909754253302</v>
      </c>
      <c r="Q463" s="39">
        <v>17876.7110941754</v>
      </c>
      <c r="R463" s="39">
        <v>38684.320247740397</v>
      </c>
      <c r="S463" s="39">
        <v>222828.38818923</v>
      </c>
      <c r="T463" s="39">
        <v>25456.3588209685</v>
      </c>
      <c r="U463" s="39">
        <v>46724.890712492197</v>
      </c>
      <c r="V463" s="39">
        <v>8465.9015804781702</v>
      </c>
      <c r="W463" s="39">
        <v>164651.17601385</v>
      </c>
      <c r="X463" s="39">
        <v>16124.265578733</v>
      </c>
      <c r="Y463" s="39">
        <v>8069.7522699789097</v>
      </c>
      <c r="Z463" s="39">
        <v>1043.6427564614401</v>
      </c>
      <c r="AA463" s="39">
        <v>165650.22212510699</v>
      </c>
      <c r="AB463" s="39">
        <v>12615.5615799392</v>
      </c>
      <c r="AC463" s="39">
        <v>53555.976036280801</v>
      </c>
      <c r="AD463" s="39">
        <v>12609.808719406499</v>
      </c>
      <c r="AE463" s="39">
        <v>1089.9931506159701</v>
      </c>
      <c r="AF463" s="39">
        <v>400.62642264278901</v>
      </c>
      <c r="AG463" s="39">
        <v>271696.10570399603</v>
      </c>
      <c r="AH463" s="39">
        <v>25058.4356049003</v>
      </c>
      <c r="AI463" s="39">
        <v>267810.73712800199</v>
      </c>
      <c r="AJ463" s="39">
        <v>23282.9535819796</v>
      </c>
      <c r="AK463" s="39">
        <v>10014.2559883131</v>
      </c>
      <c r="AL463" s="39">
        <v>1477.92282033587</v>
      </c>
      <c r="AM463" s="39">
        <v>272799.87788385799</v>
      </c>
      <c r="AN463" s="39">
        <v>25354.583505301802</v>
      </c>
      <c r="AO463" s="39">
        <v>25215.8275395321</v>
      </c>
      <c r="AP463" s="39">
        <v>32907.459801317098</v>
      </c>
      <c r="AQ463" s="39">
        <v>32.660767460479804</v>
      </c>
      <c r="AR463" s="39">
        <v>39.087505501604902</v>
      </c>
      <c r="AS463" s="39">
        <v>16940.736662292202</v>
      </c>
      <c r="AT463" s="39">
        <v>7148.8972333451902</v>
      </c>
      <c r="AU463" s="39">
        <v>15884.7118767866</v>
      </c>
      <c r="AV463" s="39">
        <v>6753.2998502004502</v>
      </c>
      <c r="AW463" s="39">
        <v>1139.1490373064501</v>
      </c>
      <c r="AX463" s="39">
        <v>390.55886915700802</v>
      </c>
      <c r="AY463" s="39">
        <v>16971.702993425799</v>
      </c>
      <c r="AZ463" s="39">
        <v>7186.8957881051801</v>
      </c>
      <c r="BA463" s="39">
        <v>7089.2512821963901</v>
      </c>
      <c r="BB463" s="39">
        <v>6088.06322396821</v>
      </c>
    </row>
    <row r="464" spans="1:54">
      <c r="A464" s="38">
        <v>44834</v>
      </c>
      <c r="B464" s="39">
        <v>1128.50946080567</v>
      </c>
      <c r="C464" s="39">
        <v>439.26237545436999</v>
      </c>
      <c r="D464" s="39">
        <v>1059.84685870059</v>
      </c>
      <c r="E464" s="39">
        <v>413.14599193876199</v>
      </c>
      <c r="F464" s="39">
        <v>85.149291975304706</v>
      </c>
      <c r="G464" s="39">
        <v>25.240512548975499</v>
      </c>
      <c r="H464" s="39">
        <v>293248.14380340499</v>
      </c>
      <c r="I464" s="74">
        <v>32182.017753394299</v>
      </c>
      <c r="J464" s="39">
        <v>281823.07582935801</v>
      </c>
      <c r="K464" s="39">
        <v>30308.003257250599</v>
      </c>
      <c r="L464" s="39">
        <v>11362.784507462</v>
      </c>
      <c r="M464" s="39">
        <v>1953.6603448415101</v>
      </c>
      <c r="N464" s="39">
        <v>294395.81476052699</v>
      </c>
      <c r="O464" s="39">
        <v>32637.624667431701</v>
      </c>
      <c r="P464" s="39">
        <v>32741.555512483101</v>
      </c>
      <c r="Q464" s="74">
        <v>18092.4172779894</v>
      </c>
      <c r="R464" s="39">
        <v>38921.8521636191</v>
      </c>
      <c r="S464" s="39">
        <v>229083.837388599</v>
      </c>
      <c r="T464" s="39">
        <v>25782.626156501599</v>
      </c>
      <c r="U464" s="39">
        <v>47470.154547672399</v>
      </c>
      <c r="V464" s="39">
        <v>8676.7649381244191</v>
      </c>
      <c r="W464" s="39">
        <v>174334.30312047101</v>
      </c>
      <c r="X464" s="39">
        <v>16187.8275877745</v>
      </c>
      <c r="Y464" s="39">
        <v>8831.8154921013702</v>
      </c>
      <c r="Z464" s="39">
        <v>1107.37879292291</v>
      </c>
      <c r="AA464" s="39">
        <v>175931.20466978499</v>
      </c>
      <c r="AB464" s="39">
        <v>13069.792420850399</v>
      </c>
      <c r="AC464" s="39">
        <v>54886.414121998598</v>
      </c>
      <c r="AD464" s="39">
        <v>12793.853191975901</v>
      </c>
      <c r="AE464" s="39">
        <v>1093.3293972343399</v>
      </c>
      <c r="AF464" s="39">
        <v>403.07438981750698</v>
      </c>
      <c r="AG464" s="39">
        <v>276556.09582661802</v>
      </c>
      <c r="AH464" s="39">
        <v>25260.959088108699</v>
      </c>
      <c r="AI464" s="39">
        <v>270426.74549253599</v>
      </c>
      <c r="AJ464" s="39">
        <v>23831.170224057401</v>
      </c>
      <c r="AK464" s="39">
        <v>10385.6419926084</v>
      </c>
      <c r="AL464" s="39">
        <v>1547.2324232995099</v>
      </c>
      <c r="AM464" s="39">
        <v>277595.08219744702</v>
      </c>
      <c r="AN464" s="39">
        <v>25589.657593535401</v>
      </c>
      <c r="AO464" s="39">
        <v>25678.1368057855</v>
      </c>
      <c r="AP464" s="39">
        <v>32982.597030009703</v>
      </c>
      <c r="AQ464" s="39">
        <v>32.541303393758099</v>
      </c>
      <c r="AR464" s="39">
        <v>38.905100789479398</v>
      </c>
      <c r="AS464" s="39">
        <v>17196.983993164398</v>
      </c>
      <c r="AT464" s="39">
        <v>7075.61915359452</v>
      </c>
      <c r="AU464" s="39">
        <v>16034.579989661001</v>
      </c>
      <c r="AV464" s="39">
        <v>6740.9082913848197</v>
      </c>
      <c r="AW464" s="39">
        <v>1198.37874002488</v>
      </c>
      <c r="AX464" s="39">
        <v>411.716985503199</v>
      </c>
      <c r="AY464" s="39">
        <v>17228.789750142099</v>
      </c>
      <c r="AZ464" s="39">
        <v>7115.1131031575196</v>
      </c>
      <c r="BA464" s="39">
        <v>7117.6120046487304</v>
      </c>
      <c r="BB464" s="39">
        <v>6176.7997294795496</v>
      </c>
    </row>
    <row r="466" spans="2:18">
      <c r="B466" s="128">
        <f>SUM(B453:B464)*1000</f>
        <v>13505429.880742909</v>
      </c>
      <c r="C466" s="126">
        <f>SUM(C453:C464)*1000000</f>
        <v>5079735886.3941908</v>
      </c>
      <c r="H466" s="107">
        <f>SUM(H453:H464)</f>
        <v>3295731.9842327079</v>
      </c>
      <c r="L466" s="125">
        <f>SUM(L453:L464)*1000</f>
        <v>102063911.45478697</v>
      </c>
      <c r="N466" s="125">
        <f>SUM(N453:N464)*1000</f>
        <v>3309276693.8474445</v>
      </c>
    </row>
    <row r="467" spans="2:18">
      <c r="B467" s="127" t="s">
        <v>335</v>
      </c>
      <c r="C467" s="127" t="s">
        <v>334</v>
      </c>
      <c r="N467" s="125">
        <f>(B464+H466)*1000</f>
        <v>3296860493.6935134</v>
      </c>
      <c r="Q467" s="75">
        <f>Q464*1000000</f>
        <v>18092417277.989399</v>
      </c>
    </row>
    <row r="468" spans="2:18">
      <c r="C468" s="129">
        <f>C466/B466</f>
        <v>376.12544963394856</v>
      </c>
      <c r="H468" s="125">
        <f>(B466+H466)*1000</f>
        <v>16801161864.975616</v>
      </c>
    </row>
    <row r="469" spans="2:18" ht="12.75">
      <c r="Q469" s="188">
        <f>CreditCardsSummayData!B21</f>
        <v>0.215</v>
      </c>
      <c r="R469" s="78" t="s">
        <v>251</v>
      </c>
    </row>
    <row r="471" spans="2:18">
      <c r="Q471" s="76">
        <f>Q467*Q469</f>
        <v>3889869714.7677207</v>
      </c>
    </row>
    <row r="472" spans="2:18" ht="12.75">
      <c r="Q472" s="77" t="s">
        <v>252</v>
      </c>
      <c r="R472" s="78" t="s">
        <v>253</v>
      </c>
    </row>
  </sheetData>
  <pageMargins left="0.31496099999999999" right="0.31496099999999999" top="0.49212600000000001" bottom="0.49212600000000001" header="0.11811000000000001" footer="0.11811000000000001"/>
  <pageSetup paperSize="9" scale="45" fitToWidth="0" fitToHeight="0" orientation="landscape" horizontalDpi="300" verticalDpi="300" r:id="rId1"/>
  <headerFooter scaleWithDoc="0" alignWithMargins="0">
    <oddHeader>&amp;LReserve Bank of Australia&amp;R&amp;F</oddHeader>
    <oddFooter>&amp;L&amp;D &amp;T&amp;CPage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heetViews>
  <sheetFormatPr defaultColWidth="11" defaultRowHeight="12"/>
  <cols>
    <col min="1" max="1" width="100.7109375" customWidth="1"/>
  </cols>
  <sheetData>
    <row r="1" spans="1:20" ht="12" customHeight="1">
      <c r="A1" s="10" t="s">
        <v>173</v>
      </c>
    </row>
    <row r="2" spans="1:20" ht="48">
      <c r="A2" s="11" t="s">
        <v>174</v>
      </c>
    </row>
    <row r="3" spans="1:20" ht="48">
      <c r="A3" s="11" t="s">
        <v>220</v>
      </c>
    </row>
    <row r="4" spans="1:20">
      <c r="A4" s="11" t="s">
        <v>175</v>
      </c>
    </row>
    <row r="5" spans="1:20">
      <c r="A5" s="11" t="s">
        <v>176</v>
      </c>
    </row>
    <row r="6" spans="1:20" ht="36">
      <c r="A6" s="11" t="s">
        <v>177</v>
      </c>
    </row>
    <row r="7" spans="1:20" ht="24">
      <c r="A7" s="11" t="s">
        <v>178</v>
      </c>
    </row>
    <row r="8" spans="1:20" ht="24">
      <c r="A8" s="11" t="s">
        <v>179</v>
      </c>
    </row>
    <row r="9" spans="1:20">
      <c r="A9" s="11" t="s">
        <v>180</v>
      </c>
    </row>
    <row r="10" spans="1:20" ht="24">
      <c r="A10" s="11" t="s">
        <v>181</v>
      </c>
    </row>
    <row r="11" spans="1:20" ht="36">
      <c r="A11" s="11" t="s">
        <v>182</v>
      </c>
    </row>
    <row r="12" spans="1:20" ht="48">
      <c r="A12" s="11" t="s">
        <v>183</v>
      </c>
      <c r="B12" s="13"/>
      <c r="C12" s="14"/>
      <c r="D12" s="13"/>
      <c r="E12" s="13"/>
      <c r="F12" s="13"/>
      <c r="G12" s="13"/>
      <c r="H12" s="13"/>
      <c r="I12" s="13"/>
      <c r="J12" s="13"/>
      <c r="K12" s="13"/>
      <c r="L12" s="13"/>
      <c r="M12" s="13"/>
      <c r="N12" s="13"/>
      <c r="O12" s="13"/>
      <c r="P12" s="13"/>
      <c r="Q12" s="13"/>
      <c r="R12" s="13"/>
      <c r="S12" s="13"/>
      <c r="T12" s="13"/>
    </row>
    <row r="13" spans="1:20" ht="24">
      <c r="A13" s="11" t="s">
        <v>226</v>
      </c>
      <c r="B13" s="12"/>
      <c r="C13" s="12"/>
      <c r="D13" s="13"/>
      <c r="E13" s="13"/>
      <c r="F13" s="13"/>
      <c r="G13" s="13"/>
      <c r="H13" s="13"/>
      <c r="I13" s="13"/>
      <c r="J13" s="13"/>
      <c r="K13" s="13"/>
      <c r="L13" s="13"/>
      <c r="M13" s="13"/>
      <c r="N13" s="13"/>
      <c r="O13" s="13"/>
      <c r="P13" s="13"/>
      <c r="Q13" s="13"/>
      <c r="R13" s="13"/>
      <c r="S13" s="13"/>
      <c r="T13" s="13"/>
    </row>
    <row r="14" spans="1:20" ht="12.75">
      <c r="A14" s="11" t="s">
        <v>184</v>
      </c>
      <c r="B14" s="12"/>
      <c r="C14" s="12"/>
      <c r="D14" s="13"/>
      <c r="E14" s="13"/>
      <c r="F14" s="13"/>
      <c r="G14" s="13"/>
      <c r="H14" s="13"/>
      <c r="I14" s="13"/>
      <c r="J14" s="13"/>
      <c r="K14" s="13"/>
      <c r="L14" s="13"/>
      <c r="M14" s="13"/>
      <c r="N14" s="13"/>
      <c r="O14" s="13"/>
      <c r="P14" s="13"/>
      <c r="Q14" s="13"/>
      <c r="R14" s="13"/>
      <c r="S14" s="13"/>
      <c r="T14" s="13"/>
    </row>
    <row r="15" spans="1:20" ht="24">
      <c r="A15" s="11" t="s">
        <v>185</v>
      </c>
      <c r="B15" s="12"/>
      <c r="C15" s="12"/>
      <c r="D15" s="12"/>
      <c r="E15" s="13"/>
      <c r="F15" s="13"/>
      <c r="G15" s="13"/>
      <c r="H15" s="13"/>
      <c r="I15" s="13"/>
      <c r="J15" s="13"/>
      <c r="K15" s="13"/>
      <c r="L15" s="13"/>
      <c r="M15" s="13"/>
      <c r="N15" s="13"/>
      <c r="O15" s="13"/>
      <c r="P15" s="13"/>
      <c r="Q15" s="13"/>
      <c r="R15" s="13"/>
      <c r="S15" s="13"/>
      <c r="T15" s="13"/>
    </row>
    <row r="16" spans="1:20" ht="12.75">
      <c r="A16" s="11" t="s">
        <v>186</v>
      </c>
      <c r="B16" s="12"/>
      <c r="C16" s="12"/>
      <c r="D16" s="12"/>
      <c r="E16" s="13"/>
      <c r="F16" s="13"/>
      <c r="G16" s="13"/>
      <c r="H16" s="13"/>
      <c r="I16" s="13"/>
      <c r="J16" s="13"/>
      <c r="K16" s="13"/>
      <c r="L16" s="13"/>
      <c r="M16" s="13"/>
      <c r="N16" s="13"/>
      <c r="O16" s="13"/>
      <c r="P16" s="13"/>
      <c r="Q16" s="13"/>
      <c r="R16" s="13"/>
      <c r="S16" s="13"/>
      <c r="T16" s="13"/>
    </row>
    <row r="17" spans="1:20" ht="12.75" customHeight="1">
      <c r="A17" s="12"/>
      <c r="B17" s="12"/>
      <c r="C17" s="12"/>
      <c r="D17" s="13"/>
      <c r="E17" s="13"/>
      <c r="F17" s="13"/>
      <c r="G17" s="13"/>
      <c r="H17" s="13"/>
      <c r="I17" s="13"/>
      <c r="J17" s="13"/>
      <c r="K17" s="13"/>
      <c r="L17" s="13"/>
      <c r="M17" s="13"/>
      <c r="N17" s="13"/>
      <c r="O17" s="13"/>
      <c r="P17" s="13"/>
      <c r="Q17" s="13"/>
      <c r="R17" s="13"/>
      <c r="S17" s="13"/>
      <c r="T17" s="13"/>
    </row>
    <row r="18" spans="1:20" ht="12.75" customHeight="1">
      <c r="A18" s="12"/>
      <c r="B18" s="12"/>
      <c r="C18" s="12"/>
      <c r="D18" s="13"/>
      <c r="E18" s="12"/>
      <c r="F18" s="13"/>
      <c r="G18" s="13"/>
      <c r="H18" s="13"/>
      <c r="I18" s="13"/>
      <c r="J18" s="13"/>
      <c r="K18" s="13"/>
      <c r="L18" s="13"/>
      <c r="M18" s="13"/>
      <c r="N18" s="13"/>
      <c r="O18" s="13"/>
      <c r="P18" s="13"/>
      <c r="Q18" s="13"/>
      <c r="R18" s="13"/>
      <c r="S18" s="13"/>
      <c r="T18" s="13"/>
    </row>
    <row r="19" spans="1:20" ht="12.75" customHeight="1">
      <c r="A19" s="15"/>
      <c r="B19" s="12"/>
      <c r="C19" s="12"/>
      <c r="D19" s="13"/>
      <c r="E19" s="12"/>
      <c r="F19" s="13"/>
      <c r="G19" s="13"/>
      <c r="H19" s="13"/>
      <c r="I19" s="13"/>
      <c r="J19" s="13"/>
      <c r="K19" s="13"/>
      <c r="L19" s="13"/>
      <c r="M19" s="13"/>
      <c r="N19" s="13"/>
      <c r="O19" s="13"/>
      <c r="P19" s="13"/>
      <c r="Q19" s="13"/>
      <c r="R19" s="13"/>
      <c r="S19" s="13"/>
      <c r="T19" s="13"/>
    </row>
    <row r="20" spans="1:20" ht="12.75" customHeight="1">
      <c r="A20" s="15"/>
      <c r="B20" s="12"/>
      <c r="C20" s="12"/>
      <c r="D20" s="13"/>
      <c r="E20" s="12"/>
      <c r="F20" s="13"/>
      <c r="G20" s="13"/>
      <c r="H20" s="13"/>
      <c r="I20" s="13"/>
      <c r="J20" s="13"/>
      <c r="K20" s="13"/>
      <c r="L20" s="13"/>
      <c r="M20" s="13"/>
      <c r="N20" s="13"/>
      <c r="O20" s="13"/>
      <c r="P20" s="13"/>
      <c r="Q20" s="13"/>
      <c r="R20" s="13"/>
      <c r="S20" s="13"/>
      <c r="T20" s="13"/>
    </row>
    <row r="21" spans="1:20" ht="12.75" customHeight="1">
      <c r="A21" s="15"/>
      <c r="B21" s="12"/>
      <c r="C21" s="12"/>
      <c r="D21" s="13"/>
      <c r="E21" s="12"/>
      <c r="F21" s="13"/>
      <c r="G21" s="13"/>
      <c r="H21" s="13"/>
      <c r="I21" s="13"/>
      <c r="J21" s="13"/>
      <c r="K21" s="13"/>
      <c r="L21" s="13"/>
      <c r="M21" s="13"/>
      <c r="N21" s="13"/>
      <c r="O21" s="13"/>
      <c r="P21" s="13"/>
      <c r="Q21" s="13"/>
      <c r="R21" s="13"/>
      <c r="S21" s="13"/>
      <c r="T21" s="13"/>
    </row>
    <row r="22" spans="1:20" ht="12.75" customHeight="1">
      <c r="A22" s="15"/>
      <c r="B22" s="12"/>
      <c r="C22" s="12"/>
      <c r="D22" s="13"/>
      <c r="E22" s="12"/>
      <c r="F22" s="13"/>
      <c r="G22" s="13"/>
      <c r="H22" s="13"/>
      <c r="I22" s="13"/>
      <c r="J22" s="13"/>
      <c r="K22" s="13"/>
      <c r="L22" s="13"/>
      <c r="M22" s="13"/>
      <c r="N22" s="13"/>
      <c r="O22" s="13"/>
      <c r="P22" s="13"/>
      <c r="Q22" s="13"/>
      <c r="R22" s="13"/>
      <c r="S22" s="13"/>
      <c r="T22" s="13"/>
    </row>
    <row r="23" spans="1:20" ht="12.75" customHeight="1">
      <c r="A23" s="15"/>
      <c r="B23" s="12"/>
      <c r="C23" s="12"/>
      <c r="D23" s="13"/>
      <c r="E23" s="12"/>
      <c r="F23" s="13"/>
      <c r="G23" s="13"/>
      <c r="H23" s="13"/>
      <c r="I23" s="13"/>
      <c r="J23" s="13"/>
      <c r="K23" s="13"/>
      <c r="L23" s="13"/>
      <c r="M23" s="13"/>
      <c r="N23" s="13"/>
      <c r="O23" s="13"/>
      <c r="P23" s="13"/>
      <c r="Q23" s="13"/>
      <c r="R23" s="13"/>
      <c r="S23" s="13"/>
      <c r="T23" s="13"/>
    </row>
    <row r="24" spans="1:20" ht="12.75" customHeight="1">
      <c r="A24" s="15"/>
      <c r="B24" s="12"/>
      <c r="C24" s="12"/>
      <c r="D24" s="13"/>
      <c r="E24" s="12"/>
      <c r="F24" s="13"/>
      <c r="G24" s="13"/>
      <c r="H24" s="13"/>
      <c r="I24" s="13"/>
      <c r="J24" s="13"/>
      <c r="K24" s="13"/>
      <c r="L24" s="13"/>
      <c r="M24" s="13"/>
      <c r="N24" s="13"/>
      <c r="O24" s="13"/>
      <c r="P24" s="13"/>
      <c r="Q24" s="13"/>
      <c r="R24" s="13"/>
      <c r="S24" s="13"/>
      <c r="T24" s="13"/>
    </row>
    <row r="25" spans="1:20" ht="12.75" customHeight="1">
      <c r="A25" s="15"/>
      <c r="B25" s="12"/>
      <c r="C25" s="12"/>
      <c r="D25" s="13"/>
      <c r="E25" s="12"/>
      <c r="F25" s="13"/>
      <c r="G25" s="13"/>
      <c r="H25" s="13"/>
      <c r="I25" s="13"/>
      <c r="J25" s="13"/>
      <c r="K25" s="13"/>
      <c r="L25" s="13"/>
      <c r="M25" s="13"/>
      <c r="N25" s="13"/>
      <c r="O25" s="13"/>
      <c r="P25" s="13"/>
      <c r="Q25" s="13"/>
      <c r="R25" s="13"/>
      <c r="S25" s="13"/>
      <c r="T25" s="13"/>
    </row>
    <row r="26" spans="1:20" ht="12.75" customHeight="1">
      <c r="A26" s="15"/>
      <c r="B26" s="12"/>
      <c r="C26" s="12"/>
      <c r="D26" s="13"/>
      <c r="E26" s="12"/>
      <c r="F26" s="13"/>
      <c r="G26" s="13"/>
      <c r="H26" s="13"/>
      <c r="I26" s="13"/>
      <c r="J26" s="13"/>
      <c r="K26" s="13"/>
      <c r="L26" s="13"/>
      <c r="M26" s="13"/>
      <c r="N26" s="13"/>
      <c r="O26" s="13"/>
      <c r="P26" s="13"/>
      <c r="Q26" s="13"/>
      <c r="R26" s="13"/>
      <c r="S26" s="13"/>
      <c r="T26" s="13"/>
    </row>
    <row r="27" spans="1:20" ht="12.75" customHeight="1">
      <c r="A27" s="15"/>
      <c r="B27" s="12"/>
      <c r="C27" s="12"/>
      <c r="D27" s="13"/>
      <c r="E27" s="12"/>
      <c r="F27" s="13"/>
      <c r="G27" s="13"/>
      <c r="H27" s="13"/>
      <c r="I27" s="13"/>
      <c r="J27" s="13"/>
      <c r="K27" s="13"/>
      <c r="L27" s="13"/>
      <c r="M27" s="13"/>
      <c r="N27" s="13"/>
      <c r="O27" s="13"/>
      <c r="P27" s="13"/>
      <c r="Q27" s="13"/>
      <c r="R27" s="13"/>
      <c r="S27" s="13"/>
      <c r="T27" s="13"/>
    </row>
  </sheetData>
  <conditionalFormatting sqref="A17:XFD1048576 B1:XFD16">
    <cfRule type="expression" dxfId="1126" priority="118">
      <formula>1&lt;&gt;0</formula>
    </cfRule>
    <cfRule type="expression" dxfId="1125" priority="119">
      <formula>1&lt;&gt;0</formula>
    </cfRule>
    <cfRule type="expression" dxfId="1124" priority="120">
      <formula>1&lt;&gt;0</formula>
    </cfRule>
    <cfRule type="expression" dxfId="1123" priority="121">
      <formula>1&lt;&gt;0</formula>
    </cfRule>
    <cfRule type="expression" dxfId="1122" priority="122">
      <formula>1&lt;&gt;0</formula>
    </cfRule>
    <cfRule type="expression" dxfId="1121" priority="123">
      <formula>1&lt;&gt;0</formula>
    </cfRule>
    <cfRule type="expression" dxfId="1120" priority="124">
      <formula>1&lt;&gt;0</formula>
    </cfRule>
    <cfRule type="expression" dxfId="1119" priority="125">
      <formula>1&lt;&gt;0</formula>
    </cfRule>
    <cfRule type="expression" dxfId="1118" priority="126">
      <formula>1&lt;&gt;0</formula>
    </cfRule>
    <cfRule type="expression" dxfId="1117" priority="127">
      <formula>1&lt;&gt;0</formula>
    </cfRule>
    <cfRule type="expression" dxfId="1116" priority="128">
      <formula>1&lt;&gt;0</formula>
    </cfRule>
    <cfRule type="expression" dxfId="1115" priority="129">
      <formula>1&lt;&gt;0</formula>
    </cfRule>
    <cfRule type="expression" dxfId="1114" priority="130">
      <formula>1&lt;&gt;0</formula>
    </cfRule>
    <cfRule type="expression" dxfId="1113" priority="131">
      <formula>1&lt;&gt;0</formula>
    </cfRule>
    <cfRule type="expression" dxfId="1112" priority="132">
      <formula>1&lt;&gt;0</formula>
    </cfRule>
    <cfRule type="expression" dxfId="1111" priority="133">
      <formula>1&lt;&gt;0</formula>
    </cfRule>
    <cfRule type="expression" dxfId="1110" priority="134">
      <formula>1&lt;&gt;0</formula>
    </cfRule>
    <cfRule type="expression" dxfId="1109" priority="135">
      <formula>1&lt;&gt;0</formula>
    </cfRule>
    <cfRule type="expression" dxfId="1108" priority="136">
      <formula>1&lt;&gt;0</formula>
    </cfRule>
    <cfRule type="expression" dxfId="1107" priority="137">
      <formula>1&lt;&gt;0</formula>
    </cfRule>
    <cfRule type="expression" dxfId="1106" priority="138">
      <formula>1&lt;&gt;0</formula>
    </cfRule>
    <cfRule type="expression" dxfId="1105" priority="139">
      <formula>1&lt;&gt;0</formula>
    </cfRule>
    <cfRule type="expression" dxfId="1104" priority="140">
      <formula>1&lt;&gt;0</formula>
    </cfRule>
    <cfRule type="expression" dxfId="1103" priority="141">
      <formula>1&lt;&gt;0</formula>
    </cfRule>
    <cfRule type="expression" dxfId="1102" priority="142">
      <formula>1&lt;&gt;0</formula>
    </cfRule>
    <cfRule type="expression" dxfId="1101" priority="143">
      <formula>1&lt;&gt;0</formula>
    </cfRule>
    <cfRule type="expression" dxfId="1100" priority="144">
      <formula>1&lt;&gt;0</formula>
    </cfRule>
    <cfRule type="expression" dxfId="1099" priority="145">
      <formula>1&lt;&gt;0</formula>
    </cfRule>
    <cfRule type="expression" dxfId="1098" priority="146">
      <formula>1&lt;&gt;0</formula>
    </cfRule>
    <cfRule type="expression" dxfId="1097" priority="147">
      <formula>1&lt;&gt;0</formula>
    </cfRule>
    <cfRule type="expression" dxfId="1096" priority="148">
      <formula>1&lt;&gt;0</formula>
    </cfRule>
    <cfRule type="expression" dxfId="1095" priority="149">
      <formula>1&lt;&gt;0</formula>
    </cfRule>
    <cfRule type="expression" dxfId="1094" priority="150">
      <formula>1&lt;&gt;0</formula>
    </cfRule>
    <cfRule type="expression" dxfId="1093" priority="151">
      <formula>1&lt;&gt;0</formula>
    </cfRule>
    <cfRule type="expression" dxfId="1092" priority="152">
      <formula>1&lt;&gt;0</formula>
    </cfRule>
  </conditionalFormatting>
  <conditionalFormatting sqref="A1:A17">
    <cfRule type="expression" dxfId="1091" priority="94">
      <formula>1&lt;&gt;0</formula>
    </cfRule>
    <cfRule type="expression" dxfId="1090" priority="95">
      <formula>1&lt;&gt;0</formula>
    </cfRule>
    <cfRule type="expression" dxfId="1089" priority="96">
      <formula>1&lt;&gt;0</formula>
    </cfRule>
    <cfRule type="expression" dxfId="1088" priority="97">
      <formula>1&lt;&gt;0</formula>
    </cfRule>
    <cfRule type="expression" dxfId="1087" priority="98">
      <formula>1&lt;&gt;0</formula>
    </cfRule>
    <cfRule type="expression" dxfId="1086" priority="99">
      <formula>1&lt;&gt;0</formula>
    </cfRule>
    <cfRule type="expression" dxfId="1085" priority="100">
      <formula>1&lt;&gt;0</formula>
    </cfRule>
    <cfRule type="expression" dxfId="1084" priority="101">
      <formula>1&lt;&gt;0</formula>
    </cfRule>
    <cfRule type="expression" dxfId="1083" priority="102">
      <formula>1&lt;&gt;0</formula>
    </cfRule>
    <cfRule type="expression" dxfId="1082" priority="103">
      <formula>1&lt;&gt;0</formula>
    </cfRule>
    <cfRule type="expression" dxfId="1081" priority="104">
      <formula>1&lt;&gt;0</formula>
    </cfRule>
    <cfRule type="expression" dxfId="1080" priority="105">
      <formula>1&lt;&gt;0</formula>
    </cfRule>
    <cfRule type="expression" dxfId="1079" priority="106">
      <formula>1&lt;&gt;0</formula>
    </cfRule>
    <cfRule type="expression" dxfId="1078" priority="107">
      <formula>1&lt;&gt;0</formula>
    </cfRule>
    <cfRule type="expression" dxfId="1077" priority="108">
      <formula>1&lt;&gt;0</formula>
    </cfRule>
    <cfRule type="expression" dxfId="1076" priority="109">
      <formula>1&lt;&gt;0</formula>
    </cfRule>
    <cfRule type="expression" dxfId="1075" priority="110">
      <formula>1&lt;&gt;0</formula>
    </cfRule>
    <cfRule type="expression" dxfId="1074" priority="111">
      <formula>1&lt;&gt;0</formula>
    </cfRule>
    <cfRule type="expression" dxfId="1073" priority="112">
      <formula>1&lt;&gt;0</formula>
    </cfRule>
    <cfRule type="expression" dxfId="1072" priority="113">
      <formula>1&lt;&gt;0</formula>
    </cfRule>
    <cfRule type="expression" dxfId="1071" priority="114">
      <formula>1&lt;&gt;0</formula>
    </cfRule>
    <cfRule type="expression" dxfId="1070" priority="115">
      <formula>1&lt;&gt;0</formula>
    </cfRule>
    <cfRule type="expression" dxfId="1069" priority="116">
      <formula>1&lt;&gt;0</formula>
    </cfRule>
    <cfRule type="expression" dxfId="1068" priority="117">
      <formula>1&lt;&gt;0</formula>
    </cfRule>
  </conditionalFormatting>
  <conditionalFormatting sqref="A1:XFD1048576">
    <cfRule type="expression" dxfId="1067" priority="8">
      <formula>1&lt;&gt;0</formula>
    </cfRule>
    <cfRule type="expression" dxfId="1066" priority="9">
      <formula>1&lt;&gt;0</formula>
    </cfRule>
    <cfRule type="expression" dxfId="1065" priority="10">
      <formula>1&lt;&gt;0</formula>
    </cfRule>
    <cfRule type="expression" dxfId="1064" priority="11">
      <formula>1&lt;&gt;0</formula>
    </cfRule>
    <cfRule type="expression" dxfId="1063" priority="12">
      <formula>1&lt;&gt;0</formula>
    </cfRule>
    <cfRule type="expression" dxfId="1062" priority="13">
      <formula>1&lt;&gt;0</formula>
    </cfRule>
    <cfRule type="expression" dxfId="1061" priority="14">
      <formula>1&lt;&gt;0</formula>
    </cfRule>
    <cfRule type="expression" dxfId="1060" priority="15">
      <formula>1&lt;&gt;0</formula>
    </cfRule>
    <cfRule type="expression" dxfId="1059" priority="16">
      <formula>1&lt;&gt;0</formula>
    </cfRule>
    <cfRule type="expression" dxfId="1058" priority="17">
      <formula>1&lt;&gt;0</formula>
    </cfRule>
    <cfRule type="expression" dxfId="1057" priority="18">
      <formula>1&lt;&gt;0</formula>
    </cfRule>
    <cfRule type="expression" dxfId="1056" priority="19">
      <formula>1&lt;&gt;0</formula>
    </cfRule>
    <cfRule type="expression" dxfId="1055" priority="20">
      <formula>1&lt;&gt;0</formula>
    </cfRule>
    <cfRule type="expression" dxfId="1054" priority="21">
      <formula>1&lt;&gt;0</formula>
    </cfRule>
    <cfRule type="expression" dxfId="1053" priority="22">
      <formula>1&lt;&gt;0</formula>
    </cfRule>
    <cfRule type="expression" dxfId="1052" priority="23">
      <formula>1&lt;&gt;0</formula>
    </cfRule>
    <cfRule type="expression" dxfId="1051" priority="24">
      <formula>1&lt;&gt;0</formula>
    </cfRule>
    <cfRule type="expression" dxfId="1050" priority="25">
      <formula>1&lt;&gt;0</formula>
    </cfRule>
    <cfRule type="expression" dxfId="1049" priority="26">
      <formula>1&lt;&gt;0</formula>
    </cfRule>
    <cfRule type="expression" dxfId="1048" priority="27">
      <formula>1&lt;&gt;0</formula>
    </cfRule>
    <cfRule type="expression" dxfId="1047" priority="28">
      <formula>1&lt;&gt;0</formula>
    </cfRule>
    <cfRule type="expression" dxfId="1046" priority="29">
      <formula>1&lt;&gt;0</formula>
    </cfRule>
    <cfRule type="expression" dxfId="1045" priority="30">
      <formula>1&lt;&gt;0</formula>
    </cfRule>
    <cfRule type="expression" dxfId="1044" priority="31">
      <formula>1&lt;&gt;0</formula>
    </cfRule>
    <cfRule type="expression" dxfId="1043" priority="32">
      <formula>1&lt;&gt;0</formula>
    </cfRule>
    <cfRule type="expression" dxfId="1042" priority="33">
      <formula>1&lt;&gt;0</formula>
    </cfRule>
    <cfRule type="expression" dxfId="1041" priority="34">
      <formula>1&lt;&gt;0</formula>
    </cfRule>
    <cfRule type="expression" dxfId="1040" priority="35">
      <formula>1&lt;&gt;0</formula>
    </cfRule>
    <cfRule type="expression" dxfId="1039" priority="36">
      <formula>1&lt;&gt;0</formula>
    </cfRule>
    <cfRule type="expression" dxfId="1038" priority="37">
      <formula>1&lt;&gt;0</formula>
    </cfRule>
    <cfRule type="expression" dxfId="1037" priority="38">
      <formula>1&lt;&gt;0</formula>
    </cfRule>
    <cfRule type="expression" dxfId="1036" priority="39">
      <formula>1&lt;&gt;0</formula>
    </cfRule>
    <cfRule type="expression" dxfId="1035" priority="40">
      <formula>1&lt;&gt;0</formula>
    </cfRule>
    <cfRule type="expression" dxfId="1034" priority="41">
      <formula>1&lt;&gt;0</formula>
    </cfRule>
    <cfRule type="expression" dxfId="1033" priority="42">
      <formula>1&lt;&gt;0</formula>
    </cfRule>
    <cfRule type="expression" dxfId="1032" priority="43">
      <formula>1&lt;&gt;0</formula>
    </cfRule>
    <cfRule type="expression" dxfId="1031" priority="44">
      <formula>1&lt;&gt;0</formula>
    </cfRule>
    <cfRule type="expression" dxfId="1030" priority="45">
      <formula>1&lt;&gt;0</formula>
    </cfRule>
    <cfRule type="expression" dxfId="1029" priority="46">
      <formula>1&lt;&gt;0</formula>
    </cfRule>
    <cfRule type="expression" dxfId="1028" priority="47">
      <formula>1&lt;&gt;0</formula>
    </cfRule>
    <cfRule type="expression" dxfId="1027" priority="48">
      <formula>1&lt;&gt;0</formula>
    </cfRule>
    <cfRule type="expression" dxfId="1026" priority="49">
      <formula>1&lt;&gt;0</formula>
    </cfRule>
    <cfRule type="expression" dxfId="1025" priority="50">
      <formula>1&lt;&gt;0</formula>
    </cfRule>
    <cfRule type="expression" dxfId="1024" priority="51">
      <formula>1&lt;&gt;0</formula>
    </cfRule>
    <cfRule type="expression" dxfId="1023" priority="52">
      <formula>1&lt;&gt;0</formula>
    </cfRule>
    <cfRule type="expression" dxfId="1022" priority="53">
      <formula>1&lt;&gt;0</formula>
    </cfRule>
    <cfRule type="expression" dxfId="1021" priority="54">
      <formula>1&lt;&gt;0</formula>
    </cfRule>
    <cfRule type="expression" dxfId="1020" priority="55">
      <formula>1&lt;&gt;0</formula>
    </cfRule>
    <cfRule type="expression" dxfId="1019" priority="56">
      <formula>1&lt;&gt;0</formula>
    </cfRule>
    <cfRule type="expression" dxfId="1018" priority="57">
      <formula>1&lt;&gt;0</formula>
    </cfRule>
    <cfRule type="expression" dxfId="1017" priority="58">
      <formula>1&lt;&gt;0</formula>
    </cfRule>
    <cfRule type="expression" dxfId="1016" priority="59">
      <formula>1&lt;&gt;0</formula>
    </cfRule>
    <cfRule type="expression" dxfId="1015" priority="60">
      <formula>1&lt;&gt;0</formula>
    </cfRule>
    <cfRule type="expression" dxfId="1014" priority="61">
      <formula>1&lt;&gt;0</formula>
    </cfRule>
    <cfRule type="expression" dxfId="1013" priority="62">
      <formula>1&lt;&gt;0</formula>
    </cfRule>
    <cfRule type="expression" dxfId="1012" priority="63">
      <formula>1&lt;&gt;0</formula>
    </cfRule>
    <cfRule type="expression" dxfId="1011" priority="64">
      <formula>1&lt;&gt;0</formula>
    </cfRule>
    <cfRule type="expression" dxfId="1010" priority="65">
      <formula>1&lt;&gt;0</formula>
    </cfRule>
    <cfRule type="expression" dxfId="1009" priority="66">
      <formula>1&lt;&gt;0</formula>
    </cfRule>
    <cfRule type="expression" dxfId="1008" priority="67">
      <formula>1&lt;&gt;0</formula>
    </cfRule>
    <cfRule type="expression" dxfId="1007" priority="68">
      <formula>1&lt;&gt;0</formula>
    </cfRule>
    <cfRule type="expression" dxfId="1006" priority="69">
      <formula>1&lt;&gt;0</formula>
    </cfRule>
    <cfRule type="expression" dxfId="1005" priority="70">
      <formula>1&lt;&gt;0</formula>
    </cfRule>
    <cfRule type="expression" dxfId="1004" priority="71">
      <formula>1&lt;&gt;0</formula>
    </cfRule>
    <cfRule type="expression" dxfId="1003" priority="72">
      <formula>1&lt;&gt;0</formula>
    </cfRule>
    <cfRule type="expression" dxfId="1002" priority="73">
      <formula>1&lt;&gt;0</formula>
    </cfRule>
    <cfRule type="expression" dxfId="1001" priority="74">
      <formula>1&lt;&gt;0</formula>
    </cfRule>
    <cfRule type="expression" dxfId="1000" priority="75">
      <formula>1&lt;&gt;0</formula>
    </cfRule>
    <cfRule type="expression" dxfId="999" priority="76">
      <formula>1&lt;&gt;0</formula>
    </cfRule>
    <cfRule type="expression" dxfId="998" priority="77">
      <formula>1&lt;&gt;0</formula>
    </cfRule>
    <cfRule type="expression" dxfId="997" priority="78">
      <formula>1&lt;&gt;0</formula>
    </cfRule>
    <cfRule type="expression" dxfId="996" priority="79">
      <formula>1&lt;&gt;0</formula>
    </cfRule>
    <cfRule type="expression" dxfId="995" priority="80">
      <formula>1&lt;&gt;0</formula>
    </cfRule>
    <cfRule type="expression" dxfId="994" priority="81">
      <formula>1&lt;&gt;0</formula>
    </cfRule>
    <cfRule type="expression" dxfId="993" priority="82">
      <formula>1&lt;&gt;0</formula>
    </cfRule>
    <cfRule type="expression" dxfId="992" priority="83">
      <formula>1&lt;&gt;0</formula>
    </cfRule>
    <cfRule type="expression" dxfId="991" priority="84">
      <formula>1&lt;&gt;0</formula>
    </cfRule>
    <cfRule type="expression" dxfId="990" priority="85">
      <formula>1&lt;&gt;0</formula>
    </cfRule>
    <cfRule type="expression" dxfId="989" priority="86">
      <formula>1&lt;&gt;0</formula>
    </cfRule>
    <cfRule type="expression" dxfId="988" priority="87">
      <formula>1&lt;&gt;0</formula>
    </cfRule>
    <cfRule type="expression" dxfId="987" priority="88">
      <formula>1&lt;&gt;0</formula>
    </cfRule>
    <cfRule type="expression" dxfId="986" priority="89">
      <formula>1&lt;&gt;0</formula>
    </cfRule>
    <cfRule type="expression" dxfId="985" priority="90">
      <formula>1&lt;&gt;0</formula>
    </cfRule>
    <cfRule type="expression" dxfId="984" priority="91">
      <formula>1&lt;&gt;0</formula>
    </cfRule>
    <cfRule type="expression" dxfId="983" priority="92">
      <formula>1&lt;&gt;0</formula>
    </cfRule>
    <cfRule type="expression" dxfId="982" priority="93">
      <formula>1&lt;&gt;0</formula>
    </cfRule>
  </conditionalFormatting>
  <conditionalFormatting sqref="A1:XFD1048576">
    <cfRule type="expression" dxfId="981" priority="1">
      <formula>1&lt;&gt;0</formula>
    </cfRule>
    <cfRule type="expression" dxfId="980" priority="2">
      <formula>1&lt;&gt;0</formula>
    </cfRule>
    <cfRule type="expression" dxfId="979" priority="3">
      <formula>1&lt;&gt;0</formula>
    </cfRule>
    <cfRule type="expression" dxfId="978" priority="4">
      <formula>1&lt;&gt;0</formula>
    </cfRule>
    <cfRule type="expression" dxfId="977" priority="5">
      <formula>1&lt;&gt;0</formula>
    </cfRule>
    <cfRule type="expression" dxfId="976" priority="6">
      <formula>1&lt;&gt;0</formula>
    </cfRule>
    <cfRule type="expression" dxfId="975" priority="7">
      <formula>1&lt;&gt;0</formula>
    </cfRule>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4"/>
  <sheetViews>
    <sheetView zoomScaleNormal="100" workbookViewId="0">
      <pane xSplit="1" ySplit="12" topLeftCell="B13" activePane="bottomRight" state="frozen"/>
      <selection pane="topRight" activeCell="B1" sqref="B1"/>
      <selection pane="bottomLeft" activeCell="A13" sqref="A13"/>
      <selection pane="bottomRight" activeCell="B37" sqref="B37"/>
    </sheetView>
  </sheetViews>
  <sheetFormatPr defaultRowHeight="12.75"/>
  <cols>
    <col min="1" max="1" width="24.5703125" style="179" customWidth="1" collapsed="1"/>
    <col min="2" max="2" width="25.7109375" style="135" customWidth="1" collapsed="1"/>
    <col min="3" max="22" width="23.7109375" style="135" customWidth="1" collapsed="1"/>
    <col min="23" max="256" width="9.140625" style="135"/>
    <col min="257" max="257" width="24.5703125" style="135" customWidth="1"/>
    <col min="258" max="258" width="25.7109375" style="135" customWidth="1"/>
    <col min="259" max="278" width="23.7109375" style="135" customWidth="1"/>
    <col min="279" max="512" width="9.140625" style="135"/>
    <col min="513" max="513" width="24.5703125" style="135" customWidth="1"/>
    <col min="514" max="514" width="25.7109375" style="135" customWidth="1"/>
    <col min="515" max="534" width="23.7109375" style="135" customWidth="1"/>
    <col min="535" max="768" width="9.140625" style="135"/>
    <col min="769" max="769" width="24.5703125" style="135" customWidth="1"/>
    <col min="770" max="770" width="25.7109375" style="135" customWidth="1"/>
    <col min="771" max="790" width="23.7109375" style="135" customWidth="1"/>
    <col min="791" max="1024" width="9.140625" style="135"/>
    <col min="1025" max="1025" width="24.5703125" style="135" customWidth="1"/>
    <col min="1026" max="1026" width="25.7109375" style="135" customWidth="1"/>
    <col min="1027" max="1046" width="23.7109375" style="135" customWidth="1"/>
    <col min="1047" max="1280" width="9.140625" style="135"/>
    <col min="1281" max="1281" width="24.5703125" style="135" customWidth="1"/>
    <col min="1282" max="1282" width="25.7109375" style="135" customWidth="1"/>
    <col min="1283" max="1302" width="23.7109375" style="135" customWidth="1"/>
    <col min="1303" max="1536" width="9.140625" style="135"/>
    <col min="1537" max="1537" width="24.5703125" style="135" customWidth="1"/>
    <col min="1538" max="1538" width="25.7109375" style="135" customWidth="1"/>
    <col min="1539" max="1558" width="23.7109375" style="135" customWidth="1"/>
    <col min="1559" max="1792" width="9.140625" style="135"/>
    <col min="1793" max="1793" width="24.5703125" style="135" customWidth="1"/>
    <col min="1794" max="1794" width="25.7109375" style="135" customWidth="1"/>
    <col min="1795" max="1814" width="23.7109375" style="135" customWidth="1"/>
    <col min="1815" max="2048" width="9.140625" style="135"/>
    <col min="2049" max="2049" width="24.5703125" style="135" customWidth="1"/>
    <col min="2050" max="2050" width="25.7109375" style="135" customWidth="1"/>
    <col min="2051" max="2070" width="23.7109375" style="135" customWidth="1"/>
    <col min="2071" max="2304" width="9.140625" style="135"/>
    <col min="2305" max="2305" width="24.5703125" style="135" customWidth="1"/>
    <col min="2306" max="2306" width="25.7109375" style="135" customWidth="1"/>
    <col min="2307" max="2326" width="23.7109375" style="135" customWidth="1"/>
    <col min="2327" max="2560" width="9.140625" style="135"/>
    <col min="2561" max="2561" width="24.5703125" style="135" customWidth="1"/>
    <col min="2562" max="2562" width="25.7109375" style="135" customWidth="1"/>
    <col min="2563" max="2582" width="23.7109375" style="135" customWidth="1"/>
    <col min="2583" max="2816" width="9.140625" style="135"/>
    <col min="2817" max="2817" width="24.5703125" style="135" customWidth="1"/>
    <col min="2818" max="2818" width="25.7109375" style="135" customWidth="1"/>
    <col min="2819" max="2838" width="23.7109375" style="135" customWidth="1"/>
    <col min="2839" max="3072" width="9.140625" style="135"/>
    <col min="3073" max="3073" width="24.5703125" style="135" customWidth="1"/>
    <col min="3074" max="3074" width="25.7109375" style="135" customWidth="1"/>
    <col min="3075" max="3094" width="23.7109375" style="135" customWidth="1"/>
    <col min="3095" max="3328" width="9.140625" style="135"/>
    <col min="3329" max="3329" width="24.5703125" style="135" customWidth="1"/>
    <col min="3330" max="3330" width="25.7109375" style="135" customWidth="1"/>
    <col min="3331" max="3350" width="23.7109375" style="135" customWidth="1"/>
    <col min="3351" max="3584" width="9.140625" style="135"/>
    <col min="3585" max="3585" width="24.5703125" style="135" customWidth="1"/>
    <col min="3586" max="3586" width="25.7109375" style="135" customWidth="1"/>
    <col min="3587" max="3606" width="23.7109375" style="135" customWidth="1"/>
    <col min="3607" max="3840" width="9.140625" style="135"/>
    <col min="3841" max="3841" width="24.5703125" style="135" customWidth="1"/>
    <col min="3842" max="3842" width="25.7109375" style="135" customWidth="1"/>
    <col min="3843" max="3862" width="23.7109375" style="135" customWidth="1"/>
    <col min="3863" max="4096" width="9.140625" style="135"/>
    <col min="4097" max="4097" width="24.5703125" style="135" customWidth="1"/>
    <col min="4098" max="4098" width="25.7109375" style="135" customWidth="1"/>
    <col min="4099" max="4118" width="23.7109375" style="135" customWidth="1"/>
    <col min="4119" max="4352" width="9.140625" style="135"/>
    <col min="4353" max="4353" width="24.5703125" style="135" customWidth="1"/>
    <col min="4354" max="4354" width="25.7109375" style="135" customWidth="1"/>
    <col min="4355" max="4374" width="23.7109375" style="135" customWidth="1"/>
    <col min="4375" max="4608" width="9.140625" style="135"/>
    <col min="4609" max="4609" width="24.5703125" style="135" customWidth="1"/>
    <col min="4610" max="4610" width="25.7109375" style="135" customWidth="1"/>
    <col min="4611" max="4630" width="23.7109375" style="135" customWidth="1"/>
    <col min="4631" max="4864" width="9.140625" style="135"/>
    <col min="4865" max="4865" width="24.5703125" style="135" customWidth="1"/>
    <col min="4866" max="4866" width="25.7109375" style="135" customWidth="1"/>
    <col min="4867" max="4886" width="23.7109375" style="135" customWidth="1"/>
    <col min="4887" max="5120" width="9.140625" style="135"/>
    <col min="5121" max="5121" width="24.5703125" style="135" customWidth="1"/>
    <col min="5122" max="5122" width="25.7109375" style="135" customWidth="1"/>
    <col min="5123" max="5142" width="23.7109375" style="135" customWidth="1"/>
    <col min="5143" max="5376" width="9.140625" style="135"/>
    <col min="5377" max="5377" width="24.5703125" style="135" customWidth="1"/>
    <col min="5378" max="5378" width="25.7109375" style="135" customWidth="1"/>
    <col min="5379" max="5398" width="23.7109375" style="135" customWidth="1"/>
    <col min="5399" max="5632" width="9.140625" style="135"/>
    <col min="5633" max="5633" width="24.5703125" style="135" customWidth="1"/>
    <col min="5634" max="5634" width="25.7109375" style="135" customWidth="1"/>
    <col min="5635" max="5654" width="23.7109375" style="135" customWidth="1"/>
    <col min="5655" max="5888" width="9.140625" style="135"/>
    <col min="5889" max="5889" width="24.5703125" style="135" customWidth="1"/>
    <col min="5890" max="5890" width="25.7109375" style="135" customWidth="1"/>
    <col min="5891" max="5910" width="23.7109375" style="135" customWidth="1"/>
    <col min="5911" max="6144" width="9.140625" style="135"/>
    <col min="6145" max="6145" width="24.5703125" style="135" customWidth="1"/>
    <col min="6146" max="6146" width="25.7109375" style="135" customWidth="1"/>
    <col min="6147" max="6166" width="23.7109375" style="135" customWidth="1"/>
    <col min="6167" max="6400" width="9.140625" style="135"/>
    <col min="6401" max="6401" width="24.5703125" style="135" customWidth="1"/>
    <col min="6402" max="6402" width="25.7109375" style="135" customWidth="1"/>
    <col min="6403" max="6422" width="23.7109375" style="135" customWidth="1"/>
    <col min="6423" max="6656" width="9.140625" style="135"/>
    <col min="6657" max="6657" width="24.5703125" style="135" customWidth="1"/>
    <col min="6658" max="6658" width="25.7109375" style="135" customWidth="1"/>
    <col min="6659" max="6678" width="23.7109375" style="135" customWidth="1"/>
    <col min="6679" max="6912" width="9.140625" style="135"/>
    <col min="6913" max="6913" width="24.5703125" style="135" customWidth="1"/>
    <col min="6914" max="6914" width="25.7109375" style="135" customWidth="1"/>
    <col min="6915" max="6934" width="23.7109375" style="135" customWidth="1"/>
    <col min="6935" max="7168" width="9.140625" style="135"/>
    <col min="7169" max="7169" width="24.5703125" style="135" customWidth="1"/>
    <col min="7170" max="7170" width="25.7109375" style="135" customWidth="1"/>
    <col min="7171" max="7190" width="23.7109375" style="135" customWidth="1"/>
    <col min="7191" max="7424" width="9.140625" style="135"/>
    <col min="7425" max="7425" width="24.5703125" style="135" customWidth="1"/>
    <col min="7426" max="7426" width="25.7109375" style="135" customWidth="1"/>
    <col min="7427" max="7446" width="23.7109375" style="135" customWidth="1"/>
    <col min="7447" max="7680" width="9.140625" style="135"/>
    <col min="7681" max="7681" width="24.5703125" style="135" customWidth="1"/>
    <col min="7682" max="7682" width="25.7109375" style="135" customWidth="1"/>
    <col min="7683" max="7702" width="23.7109375" style="135" customWidth="1"/>
    <col min="7703" max="7936" width="9.140625" style="135"/>
    <col min="7937" max="7937" width="24.5703125" style="135" customWidth="1"/>
    <col min="7938" max="7938" width="25.7109375" style="135" customWidth="1"/>
    <col min="7939" max="7958" width="23.7109375" style="135" customWidth="1"/>
    <col min="7959" max="8192" width="9.140625" style="135"/>
    <col min="8193" max="8193" width="24.5703125" style="135" customWidth="1"/>
    <col min="8194" max="8194" width="25.7109375" style="135" customWidth="1"/>
    <col min="8195" max="8214" width="23.7109375" style="135" customWidth="1"/>
    <col min="8215" max="8448" width="9.140625" style="135"/>
    <col min="8449" max="8449" width="24.5703125" style="135" customWidth="1"/>
    <col min="8450" max="8450" width="25.7109375" style="135" customWidth="1"/>
    <col min="8451" max="8470" width="23.7109375" style="135" customWidth="1"/>
    <col min="8471" max="8704" width="9.140625" style="135"/>
    <col min="8705" max="8705" width="24.5703125" style="135" customWidth="1"/>
    <col min="8706" max="8706" width="25.7109375" style="135" customWidth="1"/>
    <col min="8707" max="8726" width="23.7109375" style="135" customWidth="1"/>
    <col min="8727" max="8960" width="9.140625" style="135"/>
    <col min="8961" max="8961" width="24.5703125" style="135" customWidth="1"/>
    <col min="8962" max="8962" width="25.7109375" style="135" customWidth="1"/>
    <col min="8963" max="8982" width="23.7109375" style="135" customWidth="1"/>
    <col min="8983" max="9216" width="9.140625" style="135"/>
    <col min="9217" max="9217" width="24.5703125" style="135" customWidth="1"/>
    <col min="9218" max="9218" width="25.7109375" style="135" customWidth="1"/>
    <col min="9219" max="9238" width="23.7109375" style="135" customWidth="1"/>
    <col min="9239" max="9472" width="9.140625" style="135"/>
    <col min="9473" max="9473" width="24.5703125" style="135" customWidth="1"/>
    <col min="9474" max="9474" width="25.7109375" style="135" customWidth="1"/>
    <col min="9475" max="9494" width="23.7109375" style="135" customWidth="1"/>
    <col min="9495" max="9728" width="9.140625" style="135"/>
    <col min="9729" max="9729" width="24.5703125" style="135" customWidth="1"/>
    <col min="9730" max="9730" width="25.7109375" style="135" customWidth="1"/>
    <col min="9731" max="9750" width="23.7109375" style="135" customWidth="1"/>
    <col min="9751" max="9984" width="9.140625" style="135"/>
    <col min="9985" max="9985" width="24.5703125" style="135" customWidth="1"/>
    <col min="9986" max="9986" width="25.7109375" style="135" customWidth="1"/>
    <col min="9987" max="10006" width="23.7109375" style="135" customWidth="1"/>
    <col min="10007" max="10240" width="9.140625" style="135"/>
    <col min="10241" max="10241" width="24.5703125" style="135" customWidth="1"/>
    <col min="10242" max="10242" width="25.7109375" style="135" customWidth="1"/>
    <col min="10243" max="10262" width="23.7109375" style="135" customWidth="1"/>
    <col min="10263" max="10496" width="9.140625" style="135"/>
    <col min="10497" max="10497" width="24.5703125" style="135" customWidth="1"/>
    <col min="10498" max="10498" width="25.7109375" style="135" customWidth="1"/>
    <col min="10499" max="10518" width="23.7109375" style="135" customWidth="1"/>
    <col min="10519" max="10752" width="9.140625" style="135"/>
    <col min="10753" max="10753" width="24.5703125" style="135" customWidth="1"/>
    <col min="10754" max="10754" width="25.7109375" style="135" customWidth="1"/>
    <col min="10755" max="10774" width="23.7109375" style="135" customWidth="1"/>
    <col min="10775" max="11008" width="9.140625" style="135"/>
    <col min="11009" max="11009" width="24.5703125" style="135" customWidth="1"/>
    <col min="11010" max="11010" width="25.7109375" style="135" customWidth="1"/>
    <col min="11011" max="11030" width="23.7109375" style="135" customWidth="1"/>
    <col min="11031" max="11264" width="9.140625" style="135"/>
    <col min="11265" max="11265" width="24.5703125" style="135" customWidth="1"/>
    <col min="11266" max="11266" width="25.7109375" style="135" customWidth="1"/>
    <col min="11267" max="11286" width="23.7109375" style="135" customWidth="1"/>
    <col min="11287" max="11520" width="9.140625" style="135"/>
    <col min="11521" max="11521" width="24.5703125" style="135" customWidth="1"/>
    <col min="11522" max="11522" width="25.7109375" style="135" customWidth="1"/>
    <col min="11523" max="11542" width="23.7109375" style="135" customWidth="1"/>
    <col min="11543" max="11776" width="9.140625" style="135"/>
    <col min="11777" max="11777" width="24.5703125" style="135" customWidth="1"/>
    <col min="11778" max="11778" width="25.7109375" style="135" customWidth="1"/>
    <col min="11779" max="11798" width="23.7109375" style="135" customWidth="1"/>
    <col min="11799" max="12032" width="9.140625" style="135"/>
    <col min="12033" max="12033" width="24.5703125" style="135" customWidth="1"/>
    <col min="12034" max="12034" width="25.7109375" style="135" customWidth="1"/>
    <col min="12035" max="12054" width="23.7109375" style="135" customWidth="1"/>
    <col min="12055" max="12288" width="9.140625" style="135"/>
    <col min="12289" max="12289" width="24.5703125" style="135" customWidth="1"/>
    <col min="12290" max="12290" width="25.7109375" style="135" customWidth="1"/>
    <col min="12291" max="12310" width="23.7109375" style="135" customWidth="1"/>
    <col min="12311" max="12544" width="9.140625" style="135"/>
    <col min="12545" max="12545" width="24.5703125" style="135" customWidth="1"/>
    <col min="12546" max="12546" width="25.7109375" style="135" customWidth="1"/>
    <col min="12547" max="12566" width="23.7109375" style="135" customWidth="1"/>
    <col min="12567" max="12800" width="9.140625" style="135"/>
    <col min="12801" max="12801" width="24.5703125" style="135" customWidth="1"/>
    <col min="12802" max="12802" width="25.7109375" style="135" customWidth="1"/>
    <col min="12803" max="12822" width="23.7109375" style="135" customWidth="1"/>
    <col min="12823" max="13056" width="9.140625" style="135"/>
    <col min="13057" max="13057" width="24.5703125" style="135" customWidth="1"/>
    <col min="13058" max="13058" width="25.7109375" style="135" customWidth="1"/>
    <col min="13059" max="13078" width="23.7109375" style="135" customWidth="1"/>
    <col min="13079" max="13312" width="9.140625" style="135"/>
    <col min="13313" max="13313" width="24.5703125" style="135" customWidth="1"/>
    <col min="13314" max="13314" width="25.7109375" style="135" customWidth="1"/>
    <col min="13315" max="13334" width="23.7109375" style="135" customWidth="1"/>
    <col min="13335" max="13568" width="9.140625" style="135"/>
    <col min="13569" max="13569" width="24.5703125" style="135" customWidth="1"/>
    <col min="13570" max="13570" width="25.7109375" style="135" customWidth="1"/>
    <col min="13571" max="13590" width="23.7109375" style="135" customWidth="1"/>
    <col min="13591" max="13824" width="9.140625" style="135"/>
    <col min="13825" max="13825" width="24.5703125" style="135" customWidth="1"/>
    <col min="13826" max="13826" width="25.7109375" style="135" customWidth="1"/>
    <col min="13827" max="13846" width="23.7109375" style="135" customWidth="1"/>
    <col min="13847" max="14080" width="9.140625" style="135"/>
    <col min="14081" max="14081" width="24.5703125" style="135" customWidth="1"/>
    <col min="14082" max="14082" width="25.7109375" style="135" customWidth="1"/>
    <col min="14083" max="14102" width="23.7109375" style="135" customWidth="1"/>
    <col min="14103" max="14336" width="9.140625" style="135"/>
    <col min="14337" max="14337" width="24.5703125" style="135" customWidth="1"/>
    <col min="14338" max="14338" width="25.7109375" style="135" customWidth="1"/>
    <col min="14339" max="14358" width="23.7109375" style="135" customWidth="1"/>
    <col min="14359" max="14592" width="9.140625" style="135"/>
    <col min="14593" max="14593" width="24.5703125" style="135" customWidth="1"/>
    <col min="14594" max="14594" width="25.7109375" style="135" customWidth="1"/>
    <col min="14595" max="14614" width="23.7109375" style="135" customWidth="1"/>
    <col min="14615" max="14848" width="9.140625" style="135"/>
    <col min="14849" max="14849" width="24.5703125" style="135" customWidth="1"/>
    <col min="14850" max="14850" width="25.7109375" style="135" customWidth="1"/>
    <col min="14851" max="14870" width="23.7109375" style="135" customWidth="1"/>
    <col min="14871" max="15104" width="9.140625" style="135"/>
    <col min="15105" max="15105" width="24.5703125" style="135" customWidth="1"/>
    <col min="15106" max="15106" width="25.7109375" style="135" customWidth="1"/>
    <col min="15107" max="15126" width="23.7109375" style="135" customWidth="1"/>
    <col min="15127" max="15360" width="9.140625" style="135"/>
    <col min="15361" max="15361" width="24.5703125" style="135" customWidth="1"/>
    <col min="15362" max="15362" width="25.7109375" style="135" customWidth="1"/>
    <col min="15363" max="15382" width="23.7109375" style="135" customWidth="1"/>
    <col min="15383" max="15616" width="9.140625" style="135"/>
    <col min="15617" max="15617" width="24.5703125" style="135" customWidth="1"/>
    <col min="15618" max="15618" width="25.7109375" style="135" customWidth="1"/>
    <col min="15619" max="15638" width="23.7109375" style="135" customWidth="1"/>
    <col min="15639" max="15872" width="9.140625" style="135"/>
    <col min="15873" max="15873" width="24.5703125" style="135" customWidth="1"/>
    <col min="15874" max="15874" width="25.7109375" style="135" customWidth="1"/>
    <col min="15875" max="15894" width="23.7109375" style="135" customWidth="1"/>
    <col min="15895" max="16128" width="9.140625" style="135"/>
    <col min="16129" max="16129" width="24.5703125" style="135" customWidth="1"/>
    <col min="16130" max="16130" width="25.7109375" style="135" customWidth="1"/>
    <col min="16131" max="16150" width="23.7109375" style="135" customWidth="1"/>
    <col min="16151" max="16384" width="9.140625" style="135"/>
  </cols>
  <sheetData>
    <row r="1" spans="1:30">
      <c r="A1" s="134" t="s">
        <v>345</v>
      </c>
    </row>
    <row r="2" spans="1:30" s="140" customFormat="1" ht="60">
      <c r="A2" s="136" t="s">
        <v>1</v>
      </c>
      <c r="B2" s="137" t="s">
        <v>346</v>
      </c>
      <c r="C2" s="138" t="s">
        <v>347</v>
      </c>
      <c r="D2" s="138" t="s">
        <v>348</v>
      </c>
      <c r="E2" s="138" t="s">
        <v>349</v>
      </c>
      <c r="F2" s="139" t="s">
        <v>350</v>
      </c>
      <c r="G2" s="137" t="s">
        <v>351</v>
      </c>
      <c r="H2" s="138" t="s">
        <v>352</v>
      </c>
      <c r="I2" s="138" t="s">
        <v>353</v>
      </c>
      <c r="J2" s="138" t="s">
        <v>354</v>
      </c>
      <c r="K2" s="138" t="s">
        <v>355</v>
      </c>
      <c r="L2" s="138" t="s">
        <v>356</v>
      </c>
      <c r="M2" s="138" t="s">
        <v>357</v>
      </c>
      <c r="N2" s="138" t="s">
        <v>358</v>
      </c>
      <c r="O2" s="138" t="s">
        <v>359</v>
      </c>
      <c r="P2" s="138" t="s">
        <v>360</v>
      </c>
      <c r="Q2" s="138" t="s">
        <v>361</v>
      </c>
      <c r="R2" s="138" t="s">
        <v>362</v>
      </c>
      <c r="S2" s="138"/>
      <c r="T2" s="138"/>
      <c r="U2" s="138"/>
      <c r="V2" s="138"/>
    </row>
    <row r="3" spans="1:30" s="146" customFormat="1">
      <c r="A3" s="141" t="s">
        <v>55</v>
      </c>
      <c r="B3" s="142" t="s">
        <v>346</v>
      </c>
      <c r="C3" s="142" t="s">
        <v>347</v>
      </c>
      <c r="D3" s="142" t="s">
        <v>348</v>
      </c>
      <c r="E3" s="142" t="s">
        <v>349</v>
      </c>
      <c r="F3" s="143" t="s">
        <v>350</v>
      </c>
      <c r="G3" s="144" t="s">
        <v>351</v>
      </c>
      <c r="H3" s="142" t="s">
        <v>352</v>
      </c>
      <c r="I3" s="142" t="s">
        <v>353</v>
      </c>
      <c r="J3" s="142" t="s">
        <v>354</v>
      </c>
      <c r="K3" s="142" t="s">
        <v>355</v>
      </c>
      <c r="L3" s="142" t="s">
        <v>356</v>
      </c>
      <c r="M3" s="142" t="s">
        <v>357</v>
      </c>
      <c r="N3" s="142" t="s">
        <v>358</v>
      </c>
      <c r="O3" s="142" t="s">
        <v>359</v>
      </c>
      <c r="P3" s="142" t="s">
        <v>360</v>
      </c>
      <c r="Q3" s="142" t="s">
        <v>361</v>
      </c>
      <c r="R3" s="142" t="s">
        <v>362</v>
      </c>
      <c r="S3" s="142" t="s">
        <v>245</v>
      </c>
      <c r="T3" s="142"/>
      <c r="U3" s="142"/>
      <c r="V3" s="142"/>
      <c r="W3" s="145"/>
      <c r="X3" s="145"/>
      <c r="Y3" s="145"/>
      <c r="Z3" s="145"/>
      <c r="AA3" s="145"/>
      <c r="AB3" s="145"/>
      <c r="AC3" s="145"/>
      <c r="AD3" s="145"/>
    </row>
    <row r="4" spans="1:30" s="146" customFormat="1" ht="12">
      <c r="A4" s="141" t="s">
        <v>109</v>
      </c>
      <c r="B4" s="147" t="s">
        <v>110</v>
      </c>
      <c r="C4" s="147" t="s">
        <v>110</v>
      </c>
      <c r="D4" s="147" t="s">
        <v>110</v>
      </c>
      <c r="E4" s="147" t="s">
        <v>110</v>
      </c>
      <c r="F4" s="148" t="s">
        <v>110</v>
      </c>
      <c r="G4" s="149" t="s">
        <v>110</v>
      </c>
      <c r="H4" s="147" t="s">
        <v>110</v>
      </c>
      <c r="I4" s="147" t="s">
        <v>110</v>
      </c>
      <c r="J4" s="147" t="s">
        <v>110</v>
      </c>
      <c r="K4" s="147" t="s">
        <v>110</v>
      </c>
      <c r="L4" s="147" t="s">
        <v>110</v>
      </c>
      <c r="M4" s="147" t="s">
        <v>110</v>
      </c>
      <c r="N4" s="147" t="s">
        <v>110</v>
      </c>
      <c r="O4" s="147" t="s">
        <v>110</v>
      </c>
      <c r="P4" s="147" t="s">
        <v>110</v>
      </c>
      <c r="Q4" s="147" t="s">
        <v>110</v>
      </c>
      <c r="R4" s="147" t="s">
        <v>110</v>
      </c>
      <c r="S4" s="147"/>
      <c r="T4" s="147"/>
      <c r="U4" s="147"/>
      <c r="V4" s="147"/>
    </row>
    <row r="5" spans="1:30" s="146" customFormat="1" ht="12">
      <c r="A5" s="150" t="s">
        <v>111</v>
      </c>
      <c r="B5" s="147" t="s">
        <v>363</v>
      </c>
      <c r="C5" s="147" t="s">
        <v>363</v>
      </c>
      <c r="D5" s="147" t="s">
        <v>363</v>
      </c>
      <c r="E5" s="147" t="s">
        <v>363</v>
      </c>
      <c r="F5" s="148" t="s">
        <v>363</v>
      </c>
      <c r="G5" s="149" t="s">
        <v>363</v>
      </c>
      <c r="H5" s="147" t="s">
        <v>363</v>
      </c>
      <c r="I5" s="147" t="s">
        <v>363</v>
      </c>
      <c r="J5" s="147" t="s">
        <v>363</v>
      </c>
      <c r="K5" s="147" t="s">
        <v>363</v>
      </c>
      <c r="L5" s="147" t="s">
        <v>363</v>
      </c>
      <c r="M5" s="147" t="s">
        <v>363</v>
      </c>
      <c r="N5" s="147" t="s">
        <v>363</v>
      </c>
      <c r="O5" s="147" t="s">
        <v>363</v>
      </c>
      <c r="P5" s="147" t="s">
        <v>363</v>
      </c>
      <c r="Q5" s="147" t="s">
        <v>363</v>
      </c>
      <c r="R5" s="147" t="s">
        <v>363</v>
      </c>
      <c r="S5" s="147"/>
      <c r="T5" s="147"/>
      <c r="U5" s="147"/>
      <c r="V5" s="147"/>
    </row>
    <row r="6" spans="1:30" s="146" customFormat="1" ht="12">
      <c r="A6" s="141" t="s">
        <v>113</v>
      </c>
      <c r="B6" s="151" t="s">
        <v>364</v>
      </c>
      <c r="C6" s="152" t="s">
        <v>364</v>
      </c>
      <c r="D6" s="152" t="s">
        <v>364</v>
      </c>
      <c r="E6" s="152" t="s">
        <v>364</v>
      </c>
      <c r="F6" s="153" t="s">
        <v>364</v>
      </c>
      <c r="G6" s="154" t="s">
        <v>364</v>
      </c>
      <c r="H6" s="152" t="s">
        <v>364</v>
      </c>
      <c r="I6" s="152" t="s">
        <v>364</v>
      </c>
      <c r="J6" s="152" t="s">
        <v>364</v>
      </c>
      <c r="K6" s="152" t="s">
        <v>364</v>
      </c>
      <c r="L6" s="152" t="s">
        <v>364</v>
      </c>
      <c r="M6" s="152" t="s">
        <v>364</v>
      </c>
      <c r="N6" s="152" t="s">
        <v>364</v>
      </c>
      <c r="O6" s="152" t="s">
        <v>364</v>
      </c>
      <c r="P6" s="152" t="s">
        <v>364</v>
      </c>
      <c r="Q6" s="152" t="s">
        <v>364</v>
      </c>
      <c r="R6" s="152" t="s">
        <v>364</v>
      </c>
      <c r="S6" s="152"/>
      <c r="T6" s="152"/>
      <c r="U6" s="152"/>
      <c r="V6" s="152"/>
    </row>
    <row r="7" spans="1:30">
      <c r="A7" s="141"/>
      <c r="B7" s="155"/>
      <c r="C7" s="155"/>
      <c r="D7" s="155"/>
      <c r="E7" s="155"/>
      <c r="F7" s="156"/>
      <c r="G7" s="157"/>
      <c r="H7" s="155"/>
      <c r="I7" s="155"/>
      <c r="J7" s="155"/>
      <c r="K7" s="155"/>
      <c r="L7" s="155"/>
      <c r="M7" s="155"/>
      <c r="N7" s="155"/>
      <c r="O7" s="155"/>
      <c r="P7" s="155"/>
      <c r="Q7" s="155"/>
      <c r="R7" s="155"/>
      <c r="S7" s="158"/>
      <c r="T7" s="158"/>
      <c r="U7" s="158"/>
      <c r="V7" s="159"/>
    </row>
    <row r="8" spans="1:30">
      <c r="A8" s="141"/>
      <c r="B8" s="146"/>
      <c r="C8" s="146"/>
      <c r="D8" s="146"/>
      <c r="E8" s="146"/>
      <c r="F8" s="160"/>
      <c r="G8" s="161"/>
      <c r="H8" s="146"/>
      <c r="I8" s="146"/>
      <c r="J8" s="146"/>
      <c r="K8" s="146"/>
      <c r="L8" s="146"/>
      <c r="M8" s="146"/>
      <c r="N8" s="146"/>
      <c r="O8" s="146"/>
      <c r="P8" s="146"/>
      <c r="Q8" s="146"/>
      <c r="R8" s="146"/>
      <c r="S8" s="159"/>
      <c r="T8" s="159"/>
      <c r="U8" s="159"/>
      <c r="V8" s="159"/>
    </row>
    <row r="9" spans="1:30" s="167" customFormat="1">
      <c r="A9" s="162" t="s">
        <v>116</v>
      </c>
      <c r="B9" s="163" t="s">
        <v>365</v>
      </c>
      <c r="C9" s="163" t="s">
        <v>365</v>
      </c>
      <c r="D9" s="163" t="s">
        <v>365</v>
      </c>
      <c r="E9" s="163" t="s">
        <v>365</v>
      </c>
      <c r="F9" s="164" t="s">
        <v>365</v>
      </c>
      <c r="G9" s="165" t="s">
        <v>365</v>
      </c>
      <c r="H9" s="163" t="s">
        <v>365</v>
      </c>
      <c r="I9" s="163" t="s">
        <v>365</v>
      </c>
      <c r="J9" s="163" t="s">
        <v>365</v>
      </c>
      <c r="K9" s="163" t="s">
        <v>365</v>
      </c>
      <c r="L9" s="163" t="s">
        <v>365</v>
      </c>
      <c r="M9" s="163" t="s">
        <v>365</v>
      </c>
      <c r="N9" s="163" t="s">
        <v>365</v>
      </c>
      <c r="O9" s="163" t="s">
        <v>365</v>
      </c>
      <c r="P9" s="163" t="s">
        <v>365</v>
      </c>
      <c r="Q9" s="163" t="s">
        <v>365</v>
      </c>
      <c r="R9" s="163" t="s">
        <v>365</v>
      </c>
      <c r="S9" s="166"/>
      <c r="T9" s="166"/>
      <c r="U9" s="166"/>
      <c r="V9" s="166"/>
    </row>
    <row r="10" spans="1:30" s="170" customFormat="1" ht="12">
      <c r="A10" s="168" t="s">
        <v>118</v>
      </c>
      <c r="B10" s="169">
        <v>44872</v>
      </c>
      <c r="C10" s="163">
        <v>44872</v>
      </c>
      <c r="D10" s="163">
        <v>44872</v>
      </c>
      <c r="E10" s="163">
        <v>44872</v>
      </c>
      <c r="F10" s="163">
        <v>44872</v>
      </c>
      <c r="G10" s="165">
        <v>44872</v>
      </c>
      <c r="H10" s="163">
        <v>44872</v>
      </c>
      <c r="I10" s="163">
        <v>44872</v>
      </c>
      <c r="J10" s="163">
        <v>44872</v>
      </c>
      <c r="K10" s="163">
        <v>44872</v>
      </c>
      <c r="L10" s="163">
        <v>44872</v>
      </c>
      <c r="M10" s="163">
        <v>44872</v>
      </c>
      <c r="N10" s="163">
        <v>44872</v>
      </c>
      <c r="O10" s="163">
        <v>44872</v>
      </c>
      <c r="P10" s="163">
        <v>44872</v>
      </c>
      <c r="Q10" s="163">
        <v>44872</v>
      </c>
      <c r="R10" s="163">
        <v>44872</v>
      </c>
      <c r="S10" s="163"/>
      <c r="T10" s="163"/>
      <c r="U10" s="163"/>
      <c r="V10" s="163"/>
      <c r="W10" s="163"/>
      <c r="X10" s="163"/>
      <c r="Y10" s="163"/>
      <c r="Z10" s="163"/>
    </row>
    <row r="11" spans="1:30" s="167" customFormat="1">
      <c r="A11" s="141" t="s">
        <v>119</v>
      </c>
      <c r="B11" s="171" t="s">
        <v>366</v>
      </c>
      <c r="C11" s="171" t="s">
        <v>367</v>
      </c>
      <c r="D11" s="171" t="s">
        <v>368</v>
      </c>
      <c r="E11" s="171" t="s">
        <v>369</v>
      </c>
      <c r="F11" s="171" t="s">
        <v>370</v>
      </c>
      <c r="G11" s="172" t="s">
        <v>371</v>
      </c>
      <c r="H11" s="171" t="s">
        <v>372</v>
      </c>
      <c r="I11" s="171" t="s">
        <v>373</v>
      </c>
      <c r="J11" s="171" t="s">
        <v>374</v>
      </c>
      <c r="K11" s="171" t="s">
        <v>375</v>
      </c>
      <c r="L11" s="171" t="s">
        <v>376</v>
      </c>
      <c r="M11" s="171" t="s">
        <v>377</v>
      </c>
      <c r="N11" s="171" t="s">
        <v>378</v>
      </c>
      <c r="O11" s="171" t="s">
        <v>379</v>
      </c>
      <c r="P11" s="171" t="s">
        <v>380</v>
      </c>
      <c r="Q11" s="171" t="s">
        <v>381</v>
      </c>
      <c r="R11" s="171" t="s">
        <v>382</v>
      </c>
      <c r="S11" s="171"/>
      <c r="T11" s="171"/>
      <c r="U11" s="171"/>
      <c r="V11" s="171"/>
    </row>
    <row r="12" spans="1:30">
      <c r="A12" s="173">
        <v>43677</v>
      </c>
      <c r="B12" s="174">
        <v>16.989999999999998</v>
      </c>
      <c r="C12" s="174">
        <v>6.71</v>
      </c>
      <c r="D12" s="174">
        <v>5.08</v>
      </c>
      <c r="E12" s="174">
        <v>7.34</v>
      </c>
      <c r="F12" s="174">
        <v>4.0999999999999996</v>
      </c>
      <c r="G12" s="174">
        <v>8.07</v>
      </c>
      <c r="H12" s="174">
        <v>6.71</v>
      </c>
      <c r="I12" s="174">
        <v>6.47</v>
      </c>
      <c r="J12" s="174">
        <v>5.14</v>
      </c>
      <c r="K12" s="174">
        <v>3.12</v>
      </c>
      <c r="L12" s="174">
        <v>6.95</v>
      </c>
      <c r="M12" s="174">
        <v>6.75</v>
      </c>
      <c r="N12" s="174">
        <v>4.68</v>
      </c>
      <c r="O12" s="174">
        <v>8.27</v>
      </c>
      <c r="P12" s="174">
        <v>3.6</v>
      </c>
      <c r="Q12" s="174">
        <v>8.23</v>
      </c>
      <c r="R12" s="174">
        <v>8.33</v>
      </c>
      <c r="S12" s="175"/>
      <c r="T12" s="175"/>
      <c r="U12" s="175"/>
      <c r="V12" s="175"/>
    </row>
    <row r="13" spans="1:30">
      <c r="A13" s="173">
        <v>43708</v>
      </c>
      <c r="B13" s="174">
        <v>17.07</v>
      </c>
      <c r="C13" s="174">
        <v>6.65</v>
      </c>
      <c r="D13" s="174">
        <v>5.04</v>
      </c>
      <c r="E13" s="174">
        <v>7.31</v>
      </c>
      <c r="F13" s="174">
        <v>4.07</v>
      </c>
      <c r="G13" s="174">
        <v>8.33</v>
      </c>
      <c r="H13" s="174">
        <v>6.35</v>
      </c>
      <c r="I13" s="174">
        <v>6.71</v>
      </c>
      <c r="J13" s="174">
        <v>5.13</v>
      </c>
      <c r="K13" s="174">
        <v>5.05</v>
      </c>
      <c r="L13" s="174">
        <v>7.01</v>
      </c>
      <c r="M13" s="174">
        <v>5.78</v>
      </c>
      <c r="N13" s="174">
        <v>4.6900000000000004</v>
      </c>
      <c r="O13" s="174">
        <v>8.23</v>
      </c>
      <c r="P13" s="174">
        <v>3.66</v>
      </c>
      <c r="Q13" s="174">
        <v>8.61</v>
      </c>
      <c r="R13" s="174">
        <v>7.56</v>
      </c>
      <c r="S13" s="175"/>
      <c r="T13" s="175"/>
      <c r="U13" s="175"/>
      <c r="V13" s="175"/>
    </row>
    <row r="14" spans="1:30">
      <c r="A14" s="173">
        <v>43738</v>
      </c>
      <c r="B14" s="174">
        <v>17.010000000000002</v>
      </c>
      <c r="C14" s="174">
        <v>6.6</v>
      </c>
      <c r="D14" s="174">
        <v>5.0199999999999996</v>
      </c>
      <c r="E14" s="174">
        <v>7.23</v>
      </c>
      <c r="F14" s="174">
        <v>4.0599999999999996</v>
      </c>
      <c r="G14" s="174">
        <v>8.19</v>
      </c>
      <c r="H14" s="174">
        <v>6.34</v>
      </c>
      <c r="I14" s="174">
        <v>6.58</v>
      </c>
      <c r="J14" s="174">
        <v>5.12</v>
      </c>
      <c r="K14" s="174">
        <v>5.0599999999999996</v>
      </c>
      <c r="L14" s="174">
        <v>6.86</v>
      </c>
      <c r="M14" s="174">
        <v>5.57</v>
      </c>
      <c r="N14" s="174">
        <v>4.21</v>
      </c>
      <c r="O14" s="174">
        <v>8.01</v>
      </c>
      <c r="P14" s="174">
        <v>3.64</v>
      </c>
      <c r="Q14" s="174">
        <v>8.24</v>
      </c>
      <c r="R14" s="174">
        <v>7.61</v>
      </c>
      <c r="S14" s="175"/>
      <c r="T14" s="175"/>
      <c r="U14" s="175"/>
      <c r="V14" s="175"/>
    </row>
    <row r="15" spans="1:30">
      <c r="A15" s="173">
        <v>43769</v>
      </c>
      <c r="B15" s="174">
        <v>17.010000000000002</v>
      </c>
      <c r="C15" s="174">
        <v>6.51</v>
      </c>
      <c r="D15" s="174">
        <v>4.99</v>
      </c>
      <c r="E15" s="174">
        <v>6.98</v>
      </c>
      <c r="F15" s="174">
        <v>3.91</v>
      </c>
      <c r="G15" s="174">
        <v>8.1199999999999992</v>
      </c>
      <c r="H15" s="174">
        <v>5.96</v>
      </c>
      <c r="I15" s="174">
        <v>6.49</v>
      </c>
      <c r="J15" s="174">
        <v>4.92</v>
      </c>
      <c r="K15" s="174">
        <v>5.08</v>
      </c>
      <c r="L15" s="174">
        <v>6.77</v>
      </c>
      <c r="M15" s="174">
        <v>5.58</v>
      </c>
      <c r="N15" s="174">
        <v>4.21</v>
      </c>
      <c r="O15" s="174">
        <v>7.59</v>
      </c>
      <c r="P15" s="174">
        <v>3.54</v>
      </c>
      <c r="Q15" s="174">
        <v>8.02</v>
      </c>
      <c r="R15" s="174">
        <v>6.98</v>
      </c>
      <c r="S15" s="175"/>
      <c r="T15" s="175"/>
      <c r="U15" s="175"/>
      <c r="V15" s="175"/>
    </row>
    <row r="16" spans="1:30">
      <c r="A16" s="173">
        <v>43799</v>
      </c>
      <c r="B16" s="174">
        <v>17.07</v>
      </c>
      <c r="C16" s="174">
        <v>6.43</v>
      </c>
      <c r="D16" s="174">
        <v>4.91</v>
      </c>
      <c r="E16" s="174">
        <v>6.97</v>
      </c>
      <c r="F16" s="174">
        <v>3.89</v>
      </c>
      <c r="G16" s="174">
        <v>8.16</v>
      </c>
      <c r="H16" s="174">
        <v>5.9</v>
      </c>
      <c r="I16" s="174">
        <v>6.5</v>
      </c>
      <c r="J16" s="174">
        <v>4.91</v>
      </c>
      <c r="K16" s="174">
        <v>5.13</v>
      </c>
      <c r="L16" s="174">
        <v>6.77</v>
      </c>
      <c r="M16" s="174">
        <v>5.55</v>
      </c>
      <c r="N16" s="174">
        <v>4.12</v>
      </c>
      <c r="O16" s="174">
        <v>7.33</v>
      </c>
      <c r="P16" s="174">
        <v>3.49</v>
      </c>
      <c r="Q16" s="174">
        <v>8.16</v>
      </c>
      <c r="R16" s="174">
        <v>6.16</v>
      </c>
      <c r="S16" s="174"/>
      <c r="T16" s="174"/>
      <c r="U16" s="174"/>
      <c r="V16" s="175"/>
    </row>
    <row r="17" spans="1:22">
      <c r="A17" s="173">
        <v>43830</v>
      </c>
      <c r="B17" s="174">
        <v>17.079999999999998</v>
      </c>
      <c r="C17" s="174">
        <v>6.37</v>
      </c>
      <c r="D17" s="174">
        <v>4.91</v>
      </c>
      <c r="E17" s="174">
        <v>6.96</v>
      </c>
      <c r="F17" s="174">
        <v>3.88</v>
      </c>
      <c r="G17" s="174">
        <v>8.16</v>
      </c>
      <c r="H17" s="174">
        <v>5.87</v>
      </c>
      <c r="I17" s="174">
        <v>6.5</v>
      </c>
      <c r="J17" s="174">
        <v>4.91</v>
      </c>
      <c r="K17" s="174">
        <v>5.21</v>
      </c>
      <c r="L17" s="174">
        <v>6.77</v>
      </c>
      <c r="M17" s="174">
        <v>5.49</v>
      </c>
      <c r="N17" s="174">
        <v>4.62</v>
      </c>
      <c r="O17" s="174">
        <v>7.54</v>
      </c>
      <c r="P17" s="174">
        <v>3.47</v>
      </c>
      <c r="Q17" s="174">
        <v>8.18</v>
      </c>
      <c r="R17" s="174">
        <v>6.59</v>
      </c>
      <c r="S17" s="174"/>
      <c r="T17" s="174"/>
      <c r="U17" s="174"/>
      <c r="V17" s="175"/>
    </row>
    <row r="18" spans="1:22">
      <c r="A18" s="173">
        <v>43861</v>
      </c>
      <c r="B18" s="174">
        <v>17.190000000000001</v>
      </c>
      <c r="C18" s="174">
        <v>6.32</v>
      </c>
      <c r="D18" s="174">
        <v>4.91</v>
      </c>
      <c r="E18" s="174">
        <v>6.94</v>
      </c>
      <c r="F18" s="174">
        <v>3.86</v>
      </c>
      <c r="G18" s="174">
        <v>8.17</v>
      </c>
      <c r="H18" s="174">
        <v>5.84</v>
      </c>
      <c r="I18" s="174">
        <v>6.46</v>
      </c>
      <c r="J18" s="174">
        <v>4.91</v>
      </c>
      <c r="K18" s="174">
        <v>5.24</v>
      </c>
      <c r="L18" s="174">
        <v>6.73</v>
      </c>
      <c r="M18" s="174">
        <v>5.5</v>
      </c>
      <c r="N18" s="174">
        <v>4.7300000000000004</v>
      </c>
      <c r="O18" s="174">
        <v>7.73</v>
      </c>
      <c r="P18" s="174">
        <v>3.47</v>
      </c>
      <c r="Q18" s="174">
        <v>8.25</v>
      </c>
      <c r="R18" s="174">
        <v>6.87</v>
      </c>
      <c r="S18" s="174"/>
      <c r="T18" s="174"/>
      <c r="U18" s="174"/>
    </row>
    <row r="19" spans="1:22">
      <c r="A19" s="173">
        <v>43890</v>
      </c>
      <c r="B19" s="174">
        <v>17.149999999999999</v>
      </c>
      <c r="C19" s="174">
        <v>6.27</v>
      </c>
      <c r="D19" s="174">
        <v>4.8899999999999997</v>
      </c>
      <c r="E19" s="174">
        <v>6.92</v>
      </c>
      <c r="F19" s="174">
        <v>3.84</v>
      </c>
      <c r="G19" s="174">
        <v>8.15</v>
      </c>
      <c r="H19" s="174">
        <v>5.81</v>
      </c>
      <c r="I19" s="174">
        <v>6.49</v>
      </c>
      <c r="J19" s="174">
        <v>4.91</v>
      </c>
      <c r="K19" s="174">
        <v>5.28</v>
      </c>
      <c r="L19" s="174">
        <v>6.76</v>
      </c>
      <c r="M19" s="174">
        <v>5.46</v>
      </c>
      <c r="N19" s="174">
        <v>4.01</v>
      </c>
      <c r="O19" s="174">
        <v>7.74</v>
      </c>
      <c r="P19" s="174">
        <v>3.42</v>
      </c>
      <c r="Q19" s="174">
        <v>8.07</v>
      </c>
      <c r="R19" s="174">
        <v>7.16</v>
      </c>
      <c r="S19" s="174"/>
      <c r="T19" s="174"/>
      <c r="U19" s="174"/>
    </row>
    <row r="20" spans="1:22">
      <c r="A20" s="173">
        <v>43921</v>
      </c>
      <c r="B20" s="174">
        <v>17.14</v>
      </c>
      <c r="C20" s="174">
        <v>6.21</v>
      </c>
      <c r="D20" s="174">
        <v>4.8099999999999996</v>
      </c>
      <c r="E20" s="174">
        <v>6.75</v>
      </c>
      <c r="F20" s="174">
        <v>3.59</v>
      </c>
      <c r="G20" s="174">
        <v>8.1300000000000008</v>
      </c>
      <c r="H20" s="174">
        <v>5.52</v>
      </c>
      <c r="I20" s="174">
        <v>6.4</v>
      </c>
      <c r="J20" s="174">
        <v>4.66</v>
      </c>
      <c r="K20" s="174">
        <v>5.31</v>
      </c>
      <c r="L20" s="174">
        <v>6.66</v>
      </c>
      <c r="M20" s="174">
        <v>5.34</v>
      </c>
      <c r="N20" s="174">
        <v>4.25</v>
      </c>
      <c r="O20" s="174">
        <v>7.27</v>
      </c>
      <c r="P20" s="174">
        <v>3.16</v>
      </c>
      <c r="Q20" s="174">
        <v>7.85</v>
      </c>
      <c r="R20" s="174">
        <v>6.45</v>
      </c>
      <c r="S20" s="174"/>
      <c r="T20" s="174"/>
      <c r="U20" s="174"/>
    </row>
    <row r="21" spans="1:22">
      <c r="A21" s="173">
        <v>43951</v>
      </c>
      <c r="B21" s="174">
        <v>17.02</v>
      </c>
      <c r="C21" s="174">
        <v>6.17</v>
      </c>
      <c r="D21" s="174">
        <v>4.71</v>
      </c>
      <c r="E21" s="174">
        <v>6.65</v>
      </c>
      <c r="F21" s="174">
        <v>3.53</v>
      </c>
      <c r="G21" s="174">
        <v>8.02</v>
      </c>
      <c r="H21" s="174">
        <v>5.42</v>
      </c>
      <c r="I21" s="174">
        <v>6.31</v>
      </c>
      <c r="J21" s="174">
        <v>4.63</v>
      </c>
      <c r="K21" s="174">
        <v>5.36</v>
      </c>
      <c r="L21" s="174">
        <v>6.53</v>
      </c>
      <c r="M21" s="174">
        <v>5.33</v>
      </c>
      <c r="N21" s="174">
        <v>4.79</v>
      </c>
      <c r="O21" s="174">
        <v>6.33</v>
      </c>
      <c r="P21" s="174">
        <v>3.11</v>
      </c>
      <c r="Q21" s="174">
        <v>7.59</v>
      </c>
      <c r="R21" s="174">
        <v>5.15</v>
      </c>
      <c r="S21" s="174"/>
      <c r="T21" s="174"/>
      <c r="U21" s="174"/>
    </row>
    <row r="22" spans="1:22">
      <c r="A22" s="173">
        <v>43982</v>
      </c>
      <c r="B22" s="174">
        <v>16.940000000000001</v>
      </c>
      <c r="C22" s="174">
        <v>6.12</v>
      </c>
      <c r="D22" s="174">
        <v>4.67</v>
      </c>
      <c r="E22" s="174">
        <v>6.53</v>
      </c>
      <c r="F22" s="174">
        <v>3.5</v>
      </c>
      <c r="G22" s="174">
        <v>7.81</v>
      </c>
      <c r="H22" s="174">
        <v>5.36</v>
      </c>
      <c r="I22" s="174">
        <v>6.23</v>
      </c>
      <c r="J22" s="174">
        <v>4.5999999999999996</v>
      </c>
      <c r="K22" s="174">
        <v>5.23</v>
      </c>
      <c r="L22" s="174">
        <v>6.47</v>
      </c>
      <c r="M22" s="174">
        <v>5.27</v>
      </c>
      <c r="N22" s="174">
        <v>3.81</v>
      </c>
      <c r="O22" s="174">
        <v>6.31</v>
      </c>
      <c r="P22" s="174">
        <v>3.05</v>
      </c>
      <c r="Q22" s="174">
        <v>7.14</v>
      </c>
      <c r="R22" s="174">
        <v>5.17</v>
      </c>
      <c r="S22" s="174"/>
      <c r="T22" s="174"/>
      <c r="U22" s="174"/>
    </row>
    <row r="23" spans="1:22">
      <c r="A23" s="173">
        <v>44012</v>
      </c>
      <c r="B23" s="174">
        <v>16.86</v>
      </c>
      <c r="C23" s="174">
        <v>6.07</v>
      </c>
      <c r="D23" s="174">
        <v>4.32</v>
      </c>
      <c r="E23" s="174">
        <v>6.53</v>
      </c>
      <c r="F23" s="174">
        <v>3.45</v>
      </c>
      <c r="G23" s="174">
        <v>7.8</v>
      </c>
      <c r="H23" s="174">
        <v>5.34</v>
      </c>
      <c r="I23" s="174">
        <v>6.17</v>
      </c>
      <c r="J23" s="174">
        <v>4.57</v>
      </c>
      <c r="K23" s="174">
        <v>5.13</v>
      </c>
      <c r="L23" s="174">
        <v>6.43</v>
      </c>
      <c r="M23" s="174">
        <v>5.4</v>
      </c>
      <c r="N23" s="174">
        <v>3.69</v>
      </c>
      <c r="O23" s="174">
        <v>6.31</v>
      </c>
      <c r="P23" s="174">
        <v>2.98</v>
      </c>
      <c r="Q23" s="174">
        <v>6.76</v>
      </c>
      <c r="R23" s="174">
        <v>5.44</v>
      </c>
      <c r="S23" s="174"/>
      <c r="T23" s="174"/>
      <c r="U23" s="174"/>
    </row>
    <row r="24" spans="1:22">
      <c r="A24" s="173">
        <v>44043</v>
      </c>
      <c r="B24" s="174">
        <v>16.78</v>
      </c>
      <c r="C24" s="174">
        <v>6.03</v>
      </c>
      <c r="D24" s="174">
        <v>4.3</v>
      </c>
      <c r="E24" s="174">
        <v>6.45</v>
      </c>
      <c r="F24" s="174">
        <v>3.42</v>
      </c>
      <c r="G24" s="174">
        <v>7.69</v>
      </c>
      <c r="H24" s="174">
        <v>5.27</v>
      </c>
      <c r="I24" s="174">
        <v>6.08</v>
      </c>
      <c r="J24" s="174">
        <v>4.54</v>
      </c>
      <c r="K24" s="174">
        <v>5.05</v>
      </c>
      <c r="L24" s="174">
        <v>6.35</v>
      </c>
      <c r="M24" s="174">
        <v>5.39</v>
      </c>
      <c r="N24" s="174">
        <v>4.26</v>
      </c>
      <c r="O24" s="174">
        <v>6.57</v>
      </c>
      <c r="P24" s="174">
        <v>2.96</v>
      </c>
      <c r="Q24" s="174">
        <v>7.11</v>
      </c>
      <c r="R24" s="174">
        <v>5.49</v>
      </c>
      <c r="S24" s="174"/>
      <c r="T24" s="174"/>
      <c r="U24" s="174"/>
    </row>
    <row r="25" spans="1:22">
      <c r="A25" s="173">
        <v>44074</v>
      </c>
      <c r="B25" s="174">
        <v>16.89</v>
      </c>
      <c r="C25" s="174">
        <v>5.99</v>
      </c>
      <c r="D25" s="174">
        <v>4.28</v>
      </c>
      <c r="E25" s="174">
        <v>6.42</v>
      </c>
      <c r="F25" s="174">
        <v>3.4</v>
      </c>
      <c r="G25" s="174">
        <v>7.66</v>
      </c>
      <c r="H25" s="174">
        <v>5.22</v>
      </c>
      <c r="I25" s="174">
        <v>6.05</v>
      </c>
      <c r="J25" s="174">
        <v>4.5199999999999996</v>
      </c>
      <c r="K25" s="174">
        <v>5.0199999999999996</v>
      </c>
      <c r="L25" s="174">
        <v>6.32</v>
      </c>
      <c r="M25" s="174">
        <v>5.22</v>
      </c>
      <c r="N25" s="174">
        <v>3.9</v>
      </c>
      <c r="O25" s="174">
        <v>6.64</v>
      </c>
      <c r="P25" s="174">
        <v>2.95</v>
      </c>
      <c r="Q25" s="174">
        <v>7.22</v>
      </c>
      <c r="R25" s="174">
        <v>5.54</v>
      </c>
      <c r="S25" s="174"/>
      <c r="T25" s="174"/>
      <c r="U25" s="174"/>
    </row>
    <row r="26" spans="1:22">
      <c r="A26" s="173">
        <v>44104</v>
      </c>
      <c r="B26" s="174">
        <v>16.850000000000001</v>
      </c>
      <c r="C26" s="174">
        <v>5.97</v>
      </c>
      <c r="D26" s="174">
        <v>4.29</v>
      </c>
      <c r="E26" s="174">
        <v>6.36</v>
      </c>
      <c r="F26" s="174">
        <v>3.37</v>
      </c>
      <c r="G26" s="174">
        <v>7.56</v>
      </c>
      <c r="H26" s="174">
        <v>5.18</v>
      </c>
      <c r="I26" s="174">
        <v>6.03</v>
      </c>
      <c r="J26" s="174">
        <v>4.49</v>
      </c>
      <c r="K26" s="174">
        <v>4.99</v>
      </c>
      <c r="L26" s="174">
        <v>6.32</v>
      </c>
      <c r="M26" s="174">
        <v>5.04</v>
      </c>
      <c r="N26" s="174">
        <v>4</v>
      </c>
      <c r="O26" s="174">
        <v>6.54</v>
      </c>
      <c r="P26" s="174">
        <v>2.92</v>
      </c>
      <c r="Q26" s="174">
        <v>7.2</v>
      </c>
      <c r="R26" s="174">
        <v>5.39</v>
      </c>
      <c r="S26" s="174"/>
      <c r="T26" s="174"/>
      <c r="U26" s="174"/>
    </row>
    <row r="27" spans="1:22">
      <c r="A27" s="173">
        <v>44135</v>
      </c>
      <c r="B27" s="174">
        <v>16.91</v>
      </c>
      <c r="C27" s="174">
        <v>5.92</v>
      </c>
      <c r="D27" s="174">
        <v>4.29</v>
      </c>
      <c r="E27" s="174">
        <v>6.32</v>
      </c>
      <c r="F27" s="174">
        <v>3.35</v>
      </c>
      <c r="G27" s="174">
        <v>7.53</v>
      </c>
      <c r="H27" s="174">
        <v>5.12</v>
      </c>
      <c r="I27" s="174">
        <v>6.03</v>
      </c>
      <c r="J27" s="174">
        <v>4.4800000000000004</v>
      </c>
      <c r="K27" s="174">
        <v>5</v>
      </c>
      <c r="L27" s="174">
        <v>6.32</v>
      </c>
      <c r="M27" s="174">
        <v>4.9400000000000004</v>
      </c>
      <c r="N27" s="174">
        <v>3.56</v>
      </c>
      <c r="O27" s="174">
        <v>6.59</v>
      </c>
      <c r="P27" s="174">
        <v>2.89</v>
      </c>
      <c r="Q27" s="174">
        <v>7.21</v>
      </c>
      <c r="R27" s="174">
        <v>5.48</v>
      </c>
      <c r="S27" s="174"/>
      <c r="T27" s="174"/>
      <c r="U27" s="174"/>
    </row>
    <row r="28" spans="1:22">
      <c r="A28" s="173">
        <v>44165</v>
      </c>
      <c r="B28" s="174">
        <v>17.22</v>
      </c>
      <c r="C28" s="174">
        <v>5.85</v>
      </c>
      <c r="D28" s="174">
        <v>4.24</v>
      </c>
      <c r="E28" s="174">
        <v>6.29</v>
      </c>
      <c r="F28" s="174">
        <v>3.32</v>
      </c>
      <c r="G28" s="174">
        <v>7.49</v>
      </c>
      <c r="H28" s="174">
        <v>5.0999999999999996</v>
      </c>
      <c r="I28" s="174">
        <v>6.01</v>
      </c>
      <c r="J28" s="174">
        <v>4.46</v>
      </c>
      <c r="K28" s="174">
        <v>5.05</v>
      </c>
      <c r="L28" s="174">
        <v>6.31</v>
      </c>
      <c r="M28" s="174">
        <v>4.8600000000000003</v>
      </c>
      <c r="N28" s="174">
        <v>3.94</v>
      </c>
      <c r="O28" s="174">
        <v>6.65</v>
      </c>
      <c r="P28" s="174">
        <v>2.87</v>
      </c>
      <c r="Q28" s="174">
        <v>7.12</v>
      </c>
      <c r="R28" s="174">
        <v>5.66</v>
      </c>
      <c r="S28" s="174"/>
      <c r="T28" s="174"/>
      <c r="U28" s="174"/>
    </row>
    <row r="29" spans="1:22">
      <c r="A29" s="173">
        <v>44196</v>
      </c>
      <c r="B29" s="174">
        <v>17.239999999999998</v>
      </c>
      <c r="C29" s="174">
        <v>5.79</v>
      </c>
      <c r="D29" s="174">
        <v>4.18</v>
      </c>
      <c r="E29" s="174">
        <v>6.26</v>
      </c>
      <c r="F29" s="174">
        <v>3.3</v>
      </c>
      <c r="G29" s="174">
        <v>7.42</v>
      </c>
      <c r="H29" s="174">
        <v>5.07</v>
      </c>
      <c r="I29" s="174">
        <v>5.81</v>
      </c>
      <c r="J29" s="174">
        <v>4.43</v>
      </c>
      <c r="K29" s="174">
        <v>5.12</v>
      </c>
      <c r="L29" s="174">
        <v>6.02</v>
      </c>
      <c r="M29" s="174">
        <v>4.79</v>
      </c>
      <c r="N29" s="174">
        <v>4.32</v>
      </c>
      <c r="O29" s="174">
        <v>6.48</v>
      </c>
      <c r="P29" s="174">
        <v>2.8</v>
      </c>
      <c r="Q29" s="174">
        <v>6.79</v>
      </c>
      <c r="R29" s="174">
        <v>5.77</v>
      </c>
      <c r="S29" s="174"/>
      <c r="T29" s="174"/>
      <c r="U29" s="174"/>
    </row>
    <row r="30" spans="1:22">
      <c r="A30" s="173">
        <v>44227</v>
      </c>
      <c r="B30" s="174">
        <v>17.43</v>
      </c>
      <c r="C30" s="174">
        <v>5.74</v>
      </c>
      <c r="D30" s="174">
        <v>4.18</v>
      </c>
      <c r="E30" s="174">
        <v>6.22</v>
      </c>
      <c r="F30" s="174">
        <v>3.27</v>
      </c>
      <c r="G30" s="174">
        <v>7.36</v>
      </c>
      <c r="H30" s="174">
        <v>5.05</v>
      </c>
      <c r="I30" s="174">
        <v>5.83</v>
      </c>
      <c r="J30" s="174">
        <v>4.42</v>
      </c>
      <c r="K30" s="174">
        <v>5.14</v>
      </c>
      <c r="L30" s="174">
        <v>6.05</v>
      </c>
      <c r="M30" s="174">
        <v>4.8099999999999996</v>
      </c>
      <c r="N30" s="174">
        <v>3.9</v>
      </c>
      <c r="O30" s="174">
        <v>6.74</v>
      </c>
      <c r="P30" s="174">
        <v>2.79</v>
      </c>
      <c r="Q30" s="174">
        <v>6.95</v>
      </c>
      <c r="R30" s="174">
        <v>6.23</v>
      </c>
      <c r="S30" s="174"/>
      <c r="T30" s="174"/>
      <c r="U30" s="174"/>
    </row>
    <row r="31" spans="1:22">
      <c r="A31" s="173">
        <v>44255</v>
      </c>
      <c r="B31" s="174">
        <v>17.3</v>
      </c>
      <c r="C31" s="174">
        <v>5.69</v>
      </c>
      <c r="D31" s="174">
        <v>4.17</v>
      </c>
      <c r="E31" s="174">
        <v>6.2</v>
      </c>
      <c r="F31" s="174">
        <v>3.25</v>
      </c>
      <c r="G31" s="174">
        <v>7.3</v>
      </c>
      <c r="H31" s="174">
        <v>5.03</v>
      </c>
      <c r="I31" s="174">
        <v>5.93</v>
      </c>
      <c r="J31" s="174">
        <v>4.41</v>
      </c>
      <c r="K31" s="174">
        <v>5.16</v>
      </c>
      <c r="L31" s="174">
        <v>6.19</v>
      </c>
      <c r="M31" s="174">
        <v>4.75</v>
      </c>
      <c r="N31" s="174">
        <v>3.59</v>
      </c>
      <c r="O31" s="174">
        <v>6.67</v>
      </c>
      <c r="P31" s="174">
        <v>2.74</v>
      </c>
      <c r="Q31" s="174">
        <v>7.03</v>
      </c>
      <c r="R31" s="174">
        <v>5.91</v>
      </c>
      <c r="S31" s="174"/>
      <c r="T31" s="174"/>
      <c r="U31" s="174"/>
    </row>
    <row r="32" spans="1:22">
      <c r="A32" s="173">
        <v>44286</v>
      </c>
      <c r="B32" s="174">
        <v>17.41</v>
      </c>
      <c r="C32" s="174">
        <v>5.61</v>
      </c>
      <c r="D32" s="174">
        <v>4.1500000000000004</v>
      </c>
      <c r="E32" s="174">
        <v>6.12</v>
      </c>
      <c r="F32" s="174">
        <v>3.22</v>
      </c>
      <c r="G32" s="174">
        <v>7.2</v>
      </c>
      <c r="H32" s="174">
        <v>5.01</v>
      </c>
      <c r="I32" s="174">
        <v>5.89</v>
      </c>
      <c r="J32" s="174">
        <v>4.3899999999999997</v>
      </c>
      <c r="K32" s="174">
        <v>5.23</v>
      </c>
      <c r="L32" s="174">
        <v>6.11</v>
      </c>
      <c r="M32" s="174">
        <v>5.26</v>
      </c>
      <c r="N32" s="174">
        <v>3.69</v>
      </c>
      <c r="O32" s="174">
        <v>6.5</v>
      </c>
      <c r="P32" s="174">
        <v>2.72</v>
      </c>
      <c r="Q32" s="174">
        <v>6.86</v>
      </c>
      <c r="R32" s="174">
        <v>5.82</v>
      </c>
      <c r="S32" s="174"/>
      <c r="T32" s="174"/>
      <c r="U32" s="174"/>
    </row>
    <row r="33" spans="1:21">
      <c r="A33" s="173">
        <v>44316</v>
      </c>
      <c r="B33" s="174">
        <v>17.350000000000001</v>
      </c>
      <c r="C33" s="174">
        <v>5.59</v>
      </c>
      <c r="D33" s="174">
        <v>4.1500000000000004</v>
      </c>
      <c r="E33" s="174">
        <v>6.12</v>
      </c>
      <c r="F33" s="174">
        <v>3.19</v>
      </c>
      <c r="G33" s="174">
        <v>7.15</v>
      </c>
      <c r="H33" s="174">
        <v>4.99</v>
      </c>
      <c r="I33" s="174">
        <v>5.89</v>
      </c>
      <c r="J33" s="174">
        <v>4.38</v>
      </c>
      <c r="K33" s="174">
        <v>5.28</v>
      </c>
      <c r="L33" s="174">
        <v>6.11</v>
      </c>
      <c r="M33" s="174">
        <v>4.79</v>
      </c>
      <c r="N33" s="174">
        <v>3.82</v>
      </c>
      <c r="O33" s="174">
        <v>6.47</v>
      </c>
      <c r="P33" s="174">
        <v>2.66</v>
      </c>
      <c r="Q33" s="174">
        <v>6.7</v>
      </c>
      <c r="R33" s="174">
        <v>5.98</v>
      </c>
      <c r="S33" s="174"/>
      <c r="T33" s="174"/>
      <c r="U33" s="174"/>
    </row>
    <row r="34" spans="1:21">
      <c r="A34" s="173">
        <v>44347</v>
      </c>
      <c r="B34" s="174">
        <v>17.239999999999998</v>
      </c>
      <c r="C34" s="174">
        <v>5.54</v>
      </c>
      <c r="D34" s="174">
        <v>4.1399999999999997</v>
      </c>
      <c r="E34" s="174">
        <v>6.08</v>
      </c>
      <c r="F34" s="174">
        <v>3.16</v>
      </c>
      <c r="G34" s="174">
        <v>7.08</v>
      </c>
      <c r="H34" s="174">
        <v>4.96</v>
      </c>
      <c r="I34" s="174">
        <v>5.9</v>
      </c>
      <c r="J34" s="174">
        <v>4.3600000000000003</v>
      </c>
      <c r="K34" s="174">
        <v>5.34</v>
      </c>
      <c r="L34" s="174">
        <v>6.1</v>
      </c>
      <c r="M34" s="174">
        <v>4.78</v>
      </c>
      <c r="N34" s="174">
        <v>3.92</v>
      </c>
      <c r="O34" s="174">
        <v>6.22</v>
      </c>
      <c r="P34" s="174">
        <v>2.68</v>
      </c>
      <c r="Q34" s="174">
        <v>6.57</v>
      </c>
      <c r="R34" s="174">
        <v>5.53</v>
      </c>
      <c r="S34" s="174"/>
      <c r="T34" s="174"/>
      <c r="U34" s="174"/>
    </row>
    <row r="35" spans="1:21">
      <c r="A35" s="173">
        <v>44377</v>
      </c>
      <c r="B35" s="174">
        <v>17.23</v>
      </c>
      <c r="C35" s="174">
        <v>5.5</v>
      </c>
      <c r="D35" s="174">
        <v>3.95</v>
      </c>
      <c r="E35" s="174">
        <v>6.04</v>
      </c>
      <c r="F35" s="174">
        <v>3.14</v>
      </c>
      <c r="G35" s="174">
        <v>7.02</v>
      </c>
      <c r="H35" s="174">
        <v>4.93</v>
      </c>
      <c r="I35" s="174">
        <v>5.9</v>
      </c>
      <c r="J35" s="174">
        <v>4.33</v>
      </c>
      <c r="K35" s="174">
        <v>5.42</v>
      </c>
      <c r="L35" s="174">
        <v>6.08</v>
      </c>
      <c r="M35" s="174">
        <v>4.8099999999999996</v>
      </c>
      <c r="N35" s="174">
        <v>4.2</v>
      </c>
      <c r="O35" s="174">
        <v>5.83</v>
      </c>
      <c r="P35" s="174">
        <v>2.65</v>
      </c>
      <c r="Q35" s="174">
        <v>6.29</v>
      </c>
      <c r="R35" s="174">
        <v>4.9400000000000004</v>
      </c>
      <c r="S35" s="174"/>
      <c r="T35" s="174"/>
      <c r="U35" s="174"/>
    </row>
    <row r="36" spans="1:21">
      <c r="A36" s="173">
        <v>44408</v>
      </c>
      <c r="B36" s="174">
        <v>17.16</v>
      </c>
      <c r="C36" s="174">
        <v>5.38</v>
      </c>
      <c r="D36" s="174">
        <v>3.93</v>
      </c>
      <c r="E36" s="174">
        <v>6</v>
      </c>
      <c r="F36" s="174">
        <v>3.11</v>
      </c>
      <c r="G36" s="174">
        <v>6.96</v>
      </c>
      <c r="H36" s="174">
        <v>4.88</v>
      </c>
      <c r="I36" s="174">
        <v>5.86</v>
      </c>
      <c r="J36" s="174">
        <v>4.3099999999999996</v>
      </c>
      <c r="K36" s="174">
        <v>5.43</v>
      </c>
      <c r="L36" s="174">
        <v>6.02</v>
      </c>
      <c r="M36" s="174">
        <v>4.8099999999999996</v>
      </c>
      <c r="N36" s="174">
        <v>3.84</v>
      </c>
      <c r="O36" s="174">
        <v>5.73</v>
      </c>
      <c r="P36" s="174">
        <v>2.66</v>
      </c>
      <c r="Q36" s="174">
        <v>6.37</v>
      </c>
      <c r="R36" s="174">
        <v>4.6100000000000003</v>
      </c>
      <c r="S36" s="174"/>
      <c r="T36" s="174"/>
      <c r="U36" s="174"/>
    </row>
    <row r="37" spans="1:21">
      <c r="A37" s="173">
        <v>44439</v>
      </c>
      <c r="B37" s="174">
        <v>17.18</v>
      </c>
      <c r="C37" s="174">
        <v>5.35</v>
      </c>
      <c r="D37" s="174">
        <v>3.94</v>
      </c>
      <c r="E37" s="174">
        <v>5.96</v>
      </c>
      <c r="F37" s="174">
        <v>3.09</v>
      </c>
      <c r="G37" s="174">
        <v>6.9</v>
      </c>
      <c r="H37" s="174">
        <v>4.84</v>
      </c>
      <c r="I37" s="174">
        <v>5.83</v>
      </c>
      <c r="J37" s="174">
        <v>4.3</v>
      </c>
      <c r="K37" s="174">
        <v>5.52</v>
      </c>
      <c r="L37" s="174">
        <v>5.95</v>
      </c>
      <c r="M37" s="174">
        <v>4.82</v>
      </c>
      <c r="N37" s="174">
        <v>3.71</v>
      </c>
      <c r="O37" s="174">
        <v>5.81</v>
      </c>
      <c r="P37" s="174">
        <v>2.84</v>
      </c>
      <c r="Q37" s="174">
        <v>6.43</v>
      </c>
      <c r="R37" s="174">
        <v>4.75</v>
      </c>
      <c r="S37" s="174"/>
      <c r="T37" s="174"/>
      <c r="U37" s="174"/>
    </row>
    <row r="38" spans="1:21">
      <c r="A38" s="173">
        <v>44469</v>
      </c>
      <c r="B38" s="174">
        <v>17.23</v>
      </c>
      <c r="C38" s="174">
        <v>5.31</v>
      </c>
      <c r="D38" s="174">
        <v>3.94</v>
      </c>
      <c r="E38" s="174">
        <v>5.88</v>
      </c>
      <c r="F38" s="174">
        <v>3.05</v>
      </c>
      <c r="G38" s="174">
        <v>6.84</v>
      </c>
      <c r="H38" s="174">
        <v>4.75</v>
      </c>
      <c r="I38" s="174">
        <v>5.82</v>
      </c>
      <c r="J38" s="174">
        <v>4.28</v>
      </c>
      <c r="K38" s="174">
        <v>5.55</v>
      </c>
      <c r="L38" s="174">
        <v>5.92</v>
      </c>
      <c r="M38" s="174">
        <v>4.76</v>
      </c>
      <c r="N38" s="174">
        <v>3.69</v>
      </c>
      <c r="O38" s="174">
        <v>5.71</v>
      </c>
      <c r="P38" s="174">
        <v>2.61</v>
      </c>
      <c r="Q38" s="174">
        <v>6.33</v>
      </c>
      <c r="R38" s="174">
        <v>4.66</v>
      </c>
      <c r="S38" s="174"/>
      <c r="T38" s="174"/>
      <c r="U38" s="174"/>
    </row>
    <row r="39" spans="1:21">
      <c r="A39" s="173">
        <v>44500</v>
      </c>
      <c r="B39" s="174">
        <v>17.260000000000002</v>
      </c>
      <c r="C39" s="174">
        <v>5.27</v>
      </c>
      <c r="D39" s="174">
        <v>3.94</v>
      </c>
      <c r="E39" s="174">
        <v>5.83</v>
      </c>
      <c r="F39" s="174">
        <v>3.03</v>
      </c>
      <c r="G39" s="174">
        <v>6.78</v>
      </c>
      <c r="H39" s="174">
        <v>4.71</v>
      </c>
      <c r="I39" s="174">
        <v>5.82</v>
      </c>
      <c r="J39" s="174">
        <v>4.2699999999999996</v>
      </c>
      <c r="K39" s="174">
        <v>5.57</v>
      </c>
      <c r="L39" s="174">
        <v>5.93</v>
      </c>
      <c r="M39" s="174">
        <v>4.74</v>
      </c>
      <c r="N39" s="174">
        <v>3.81</v>
      </c>
      <c r="O39" s="174">
        <v>5.75</v>
      </c>
      <c r="P39" s="174">
        <v>2.59</v>
      </c>
      <c r="Q39" s="174">
        <v>6.51</v>
      </c>
      <c r="R39" s="174">
        <v>4.54</v>
      </c>
      <c r="S39" s="174"/>
      <c r="T39" s="174"/>
      <c r="U39" s="174"/>
    </row>
    <row r="40" spans="1:21">
      <c r="A40" s="173">
        <v>44530</v>
      </c>
      <c r="B40" s="174">
        <v>17.260000000000002</v>
      </c>
      <c r="C40" s="174">
        <v>5.25</v>
      </c>
      <c r="D40" s="174">
        <v>3.95</v>
      </c>
      <c r="E40" s="174">
        <v>5.8</v>
      </c>
      <c r="F40" s="174">
        <v>3</v>
      </c>
      <c r="G40" s="174">
        <v>6.73</v>
      </c>
      <c r="H40" s="174">
        <v>4.67</v>
      </c>
      <c r="I40" s="174">
        <v>5.82</v>
      </c>
      <c r="J40" s="174">
        <v>4.29</v>
      </c>
      <c r="K40" s="174">
        <v>5.65</v>
      </c>
      <c r="L40" s="174">
        <v>5.9</v>
      </c>
      <c r="M40" s="174">
        <v>4.95</v>
      </c>
      <c r="N40" s="174">
        <v>3.77</v>
      </c>
      <c r="O40" s="174">
        <v>5.93</v>
      </c>
      <c r="P40" s="174">
        <v>2.63</v>
      </c>
      <c r="Q40" s="174">
        <v>6.69</v>
      </c>
      <c r="R40" s="174">
        <v>4.6500000000000004</v>
      </c>
      <c r="S40" s="174"/>
      <c r="T40" s="174"/>
      <c r="U40" s="174"/>
    </row>
    <row r="41" spans="1:21">
      <c r="A41" s="173">
        <v>44561</v>
      </c>
      <c r="B41" s="174">
        <v>17.32</v>
      </c>
      <c r="C41" s="174">
        <v>5.23</v>
      </c>
      <c r="D41" s="174">
        <v>3.93</v>
      </c>
      <c r="E41" s="174">
        <v>5.78</v>
      </c>
      <c r="F41" s="174">
        <v>2.99</v>
      </c>
      <c r="G41" s="174">
        <v>6.72</v>
      </c>
      <c r="H41" s="174">
        <v>4.62</v>
      </c>
      <c r="I41" s="174">
        <v>5.86</v>
      </c>
      <c r="J41" s="174">
        <v>4.28</v>
      </c>
      <c r="K41" s="174">
        <v>5.73</v>
      </c>
      <c r="L41" s="174">
        <v>5.93</v>
      </c>
      <c r="M41" s="174">
        <v>5.47</v>
      </c>
      <c r="N41" s="174">
        <v>3.79</v>
      </c>
      <c r="O41" s="174">
        <v>6.02</v>
      </c>
      <c r="P41" s="174">
        <v>2.67</v>
      </c>
      <c r="Q41" s="174">
        <v>6.86</v>
      </c>
      <c r="R41" s="174">
        <v>4.62</v>
      </c>
      <c r="S41" s="174"/>
      <c r="T41" s="174"/>
      <c r="U41" s="174"/>
    </row>
    <row r="42" spans="1:21">
      <c r="A42" s="173">
        <v>44592</v>
      </c>
      <c r="B42" s="174">
        <v>17.38</v>
      </c>
      <c r="C42" s="174">
        <v>5.21</v>
      </c>
      <c r="D42" s="174">
        <v>3.93</v>
      </c>
      <c r="E42" s="174">
        <v>5.76</v>
      </c>
      <c r="F42" s="174">
        <v>2.97</v>
      </c>
      <c r="G42" s="174">
        <v>6.7</v>
      </c>
      <c r="H42" s="174">
        <v>4.58</v>
      </c>
      <c r="I42" s="174">
        <v>5.92</v>
      </c>
      <c r="J42" s="174">
        <v>4.2699999999999996</v>
      </c>
      <c r="K42" s="174">
        <v>5.76</v>
      </c>
      <c r="L42" s="174">
        <v>6</v>
      </c>
      <c r="M42" s="174">
        <v>5.51</v>
      </c>
      <c r="N42" s="174">
        <v>3.26</v>
      </c>
      <c r="O42" s="174">
        <v>6.43</v>
      </c>
      <c r="P42" s="174">
        <v>2.66</v>
      </c>
      <c r="Q42" s="174">
        <v>7.24</v>
      </c>
      <c r="R42" s="174">
        <v>4.97</v>
      </c>
      <c r="S42" s="174"/>
      <c r="T42" s="174"/>
      <c r="U42" s="174"/>
    </row>
    <row r="43" spans="1:21">
      <c r="A43" s="173">
        <v>44620</v>
      </c>
      <c r="B43" s="174">
        <v>17.190000000000001</v>
      </c>
      <c r="C43" s="174">
        <v>5.2</v>
      </c>
      <c r="D43" s="174">
        <v>3.93</v>
      </c>
      <c r="E43" s="174">
        <v>5.74</v>
      </c>
      <c r="F43" s="174">
        <v>2.96</v>
      </c>
      <c r="G43" s="174">
        <v>6.69</v>
      </c>
      <c r="H43" s="174">
        <v>4.54</v>
      </c>
      <c r="I43" s="174">
        <v>5.94</v>
      </c>
      <c r="J43" s="174">
        <v>4.26</v>
      </c>
      <c r="K43" s="174">
        <v>5.78</v>
      </c>
      <c r="L43" s="174">
        <v>6.02</v>
      </c>
      <c r="M43" s="174">
        <v>5.25</v>
      </c>
      <c r="N43" s="174">
        <v>4.0999999999999996</v>
      </c>
      <c r="O43" s="174">
        <v>6.33</v>
      </c>
      <c r="P43" s="174">
        <v>2.64</v>
      </c>
      <c r="Q43" s="174">
        <v>7.25</v>
      </c>
      <c r="R43" s="174">
        <v>4.74</v>
      </c>
      <c r="S43" s="174"/>
      <c r="T43" s="174"/>
      <c r="U43" s="174"/>
    </row>
    <row r="44" spans="1:21">
      <c r="A44" s="173">
        <v>44651</v>
      </c>
      <c r="B44" s="174">
        <v>17.25</v>
      </c>
      <c r="C44" s="174">
        <v>5.21</v>
      </c>
      <c r="D44" s="174">
        <v>3.92</v>
      </c>
      <c r="E44" s="174">
        <v>5.71</v>
      </c>
      <c r="F44" s="174">
        <v>2.94</v>
      </c>
      <c r="G44" s="174">
        <v>6.68</v>
      </c>
      <c r="H44" s="174">
        <v>4.49</v>
      </c>
      <c r="I44" s="174">
        <v>5.92</v>
      </c>
      <c r="J44" s="174">
        <v>4.26</v>
      </c>
      <c r="K44" s="174">
        <v>5.86</v>
      </c>
      <c r="L44" s="174">
        <v>5.95</v>
      </c>
      <c r="M44" s="174">
        <v>5.32</v>
      </c>
      <c r="N44" s="174">
        <v>3.78</v>
      </c>
      <c r="O44" s="174">
        <v>6.29</v>
      </c>
      <c r="P44" s="174">
        <v>2.62</v>
      </c>
      <c r="Q44" s="174">
        <v>7.42</v>
      </c>
      <c r="R44" s="174">
        <v>4.6500000000000004</v>
      </c>
      <c r="S44" s="174"/>
      <c r="T44" s="174"/>
      <c r="U44" s="174"/>
    </row>
    <row r="45" spans="1:21">
      <c r="A45" s="173">
        <v>44681</v>
      </c>
      <c r="B45" s="174">
        <v>17.03</v>
      </c>
      <c r="C45" s="174">
        <v>5.2</v>
      </c>
      <c r="D45" s="174">
        <v>3.93</v>
      </c>
      <c r="E45" s="174">
        <v>5.69</v>
      </c>
      <c r="F45" s="174">
        <v>2.93</v>
      </c>
      <c r="G45" s="174">
        <v>6.7</v>
      </c>
      <c r="H45" s="174">
        <v>4.4400000000000004</v>
      </c>
      <c r="I45" s="174">
        <v>5.97</v>
      </c>
      <c r="J45" s="174">
        <v>4.26</v>
      </c>
      <c r="K45" s="174">
        <v>5.95</v>
      </c>
      <c r="L45" s="174">
        <v>5.97</v>
      </c>
      <c r="M45" s="174">
        <v>5.49</v>
      </c>
      <c r="N45" s="174">
        <v>4.03</v>
      </c>
      <c r="O45" s="174">
        <v>6.31</v>
      </c>
      <c r="P45" s="174">
        <v>2.56</v>
      </c>
      <c r="Q45" s="174">
        <v>7.66</v>
      </c>
      <c r="R45" s="174">
        <v>4.59</v>
      </c>
      <c r="S45" s="174"/>
      <c r="T45" s="174"/>
      <c r="U45" s="174"/>
    </row>
    <row r="46" spans="1:21">
      <c r="A46" s="173">
        <v>44712</v>
      </c>
      <c r="B46" s="174">
        <v>17.38</v>
      </c>
      <c r="C46" s="174">
        <v>5.19</v>
      </c>
      <c r="D46" s="174">
        <v>4.0199999999999996</v>
      </c>
      <c r="E46" s="174">
        <v>5.76</v>
      </c>
      <c r="F46" s="174">
        <v>3.1</v>
      </c>
      <c r="G46" s="174">
        <v>6.72</v>
      </c>
      <c r="H46" s="174">
        <v>4.59</v>
      </c>
      <c r="I46" s="174">
        <v>6.13</v>
      </c>
      <c r="J46" s="174">
        <v>4.47</v>
      </c>
      <c r="K46" s="174">
        <v>6.06</v>
      </c>
      <c r="L46" s="174">
        <v>6.17</v>
      </c>
      <c r="M46" s="174">
        <v>5.59</v>
      </c>
      <c r="N46" s="174">
        <v>3.85</v>
      </c>
      <c r="O46" s="174">
        <v>6.37</v>
      </c>
      <c r="P46" s="174">
        <v>2.79</v>
      </c>
      <c r="Q46" s="174">
        <v>7.95</v>
      </c>
      <c r="R46" s="174">
        <v>4.4400000000000004</v>
      </c>
      <c r="S46" s="174"/>
      <c r="T46" s="174"/>
      <c r="U46" s="174"/>
    </row>
    <row r="47" spans="1:21">
      <c r="A47" s="173">
        <v>44742</v>
      </c>
      <c r="B47" s="174">
        <v>17.39</v>
      </c>
      <c r="C47" s="174">
        <v>5.21</v>
      </c>
      <c r="D47" s="174">
        <v>4.84</v>
      </c>
      <c r="E47" s="174">
        <v>5.96</v>
      </c>
      <c r="F47" s="174">
        <v>3.47</v>
      </c>
      <c r="G47" s="174">
        <v>6.79</v>
      </c>
      <c r="H47" s="174">
        <v>4.96</v>
      </c>
      <c r="I47" s="174">
        <v>6.6</v>
      </c>
      <c r="J47" s="174">
        <v>4.91</v>
      </c>
      <c r="K47" s="174">
        <v>6.71</v>
      </c>
      <c r="L47" s="174">
        <v>6.55</v>
      </c>
      <c r="M47" s="174">
        <v>5.77</v>
      </c>
      <c r="N47" s="174">
        <v>5.27</v>
      </c>
      <c r="O47" s="174">
        <v>6.85</v>
      </c>
      <c r="P47" s="174">
        <v>3.25</v>
      </c>
      <c r="Q47" s="174">
        <v>8.82</v>
      </c>
      <c r="R47" s="174">
        <v>4.6399999999999997</v>
      </c>
      <c r="S47" s="174"/>
      <c r="T47" s="174"/>
      <c r="U47" s="174"/>
    </row>
    <row r="48" spans="1:21">
      <c r="A48" s="173">
        <v>44773</v>
      </c>
      <c r="B48" s="174">
        <v>17.5</v>
      </c>
      <c r="C48" s="174">
        <v>5.21</v>
      </c>
      <c r="D48" s="174">
        <v>5.25</v>
      </c>
      <c r="E48" s="174">
        <v>6.16</v>
      </c>
      <c r="F48" s="174">
        <v>3.88</v>
      </c>
      <c r="G48" s="174">
        <v>6.81</v>
      </c>
      <c r="H48" s="174">
        <v>5.39</v>
      </c>
      <c r="I48" s="174">
        <v>6.9</v>
      </c>
      <c r="J48" s="174">
        <v>5.34</v>
      </c>
      <c r="K48" s="174">
        <v>6.87</v>
      </c>
      <c r="L48" s="174">
        <v>6.91</v>
      </c>
      <c r="M48" s="174">
        <v>6.28</v>
      </c>
      <c r="N48" s="174">
        <v>4.75</v>
      </c>
      <c r="O48" s="174">
        <v>7.05</v>
      </c>
      <c r="P48" s="174">
        <v>3.65</v>
      </c>
      <c r="Q48" s="174">
        <v>9.0299999999999994</v>
      </c>
      <c r="R48" s="174">
        <v>5.03</v>
      </c>
      <c r="S48" s="174"/>
      <c r="T48" s="174"/>
      <c r="U48" s="174"/>
    </row>
    <row r="49" spans="1:21">
      <c r="A49" s="173">
        <v>44804</v>
      </c>
      <c r="B49" s="174">
        <v>17.55</v>
      </c>
      <c r="C49" s="174">
        <v>5.32</v>
      </c>
      <c r="D49" s="174">
        <v>5.59</v>
      </c>
      <c r="E49" s="174">
        <v>6.37</v>
      </c>
      <c r="F49" s="174">
        <v>4.25</v>
      </c>
      <c r="G49" s="174">
        <v>6.87</v>
      </c>
      <c r="H49" s="174">
        <v>5.77</v>
      </c>
      <c r="I49" s="174">
        <v>7.21</v>
      </c>
      <c r="J49" s="174">
        <v>5.77</v>
      </c>
      <c r="K49" s="174">
        <v>7.05</v>
      </c>
      <c r="L49" s="174">
        <v>7.29</v>
      </c>
      <c r="M49" s="174">
        <v>6.63</v>
      </c>
      <c r="N49" s="174">
        <v>5.7</v>
      </c>
      <c r="O49" s="174">
        <v>7.75</v>
      </c>
      <c r="P49" s="174">
        <v>4.13</v>
      </c>
      <c r="Q49" s="174">
        <v>9.3000000000000007</v>
      </c>
      <c r="R49" s="174">
        <v>5.95</v>
      </c>
      <c r="S49" s="174"/>
      <c r="T49" s="174"/>
      <c r="U49" s="174"/>
    </row>
    <row r="50" spans="1:21">
      <c r="A50" s="173">
        <v>44834</v>
      </c>
      <c r="B50" s="176">
        <v>17.510000000000002</v>
      </c>
      <c r="C50" s="174">
        <v>5.35</v>
      </c>
      <c r="D50" s="174">
        <v>5.95</v>
      </c>
      <c r="E50" s="174">
        <v>6.58</v>
      </c>
      <c r="F50" s="177">
        <v>4.62</v>
      </c>
      <c r="G50" s="178">
        <v>6.94</v>
      </c>
      <c r="H50" s="174">
        <v>6.16</v>
      </c>
      <c r="I50" s="174">
        <v>7.49</v>
      </c>
      <c r="J50" s="174">
        <v>6.17</v>
      </c>
      <c r="K50" s="174">
        <v>7.21</v>
      </c>
      <c r="L50" s="174">
        <v>7.63</v>
      </c>
      <c r="M50" s="174">
        <v>6.65</v>
      </c>
      <c r="N50" s="174">
        <v>6.21</v>
      </c>
      <c r="O50" s="174">
        <v>8.31</v>
      </c>
      <c r="P50" s="174">
        <v>4.54</v>
      </c>
      <c r="Q50" s="174">
        <v>9.4700000000000006</v>
      </c>
      <c r="R50" s="174">
        <v>6.89</v>
      </c>
      <c r="S50" s="174"/>
      <c r="T50" s="174"/>
      <c r="U50" s="174"/>
    </row>
    <row r="51" spans="1:21">
      <c r="A51" s="173"/>
      <c r="B51" s="174"/>
      <c r="C51" s="174"/>
      <c r="D51" s="174"/>
      <c r="E51" s="174"/>
      <c r="F51" s="174"/>
      <c r="G51" s="174"/>
      <c r="H51" s="174"/>
      <c r="I51" s="174"/>
      <c r="J51" s="174"/>
      <c r="K51" s="174"/>
      <c r="L51" s="174"/>
      <c r="M51" s="174"/>
      <c r="N51" s="174"/>
      <c r="O51" s="174"/>
      <c r="P51" s="174"/>
      <c r="Q51" s="174"/>
      <c r="R51" s="174"/>
      <c r="S51" s="174"/>
      <c r="T51" s="174"/>
      <c r="U51" s="174"/>
    </row>
    <row r="52" spans="1:21">
      <c r="A52" s="173"/>
      <c r="B52" s="174"/>
      <c r="C52" s="174"/>
      <c r="D52" s="174"/>
      <c r="E52" s="174"/>
      <c r="F52" s="174"/>
      <c r="G52" s="174"/>
      <c r="H52" s="174"/>
      <c r="I52" s="174"/>
      <c r="J52" s="174"/>
      <c r="K52" s="174"/>
      <c r="L52" s="174"/>
      <c r="M52" s="174"/>
      <c r="N52" s="174"/>
      <c r="O52" s="174"/>
      <c r="P52" s="174"/>
      <c r="Q52" s="174"/>
      <c r="R52" s="174"/>
      <c r="S52" s="174"/>
      <c r="T52" s="174"/>
      <c r="U52" s="174"/>
    </row>
    <row r="53" spans="1:21">
      <c r="A53" s="173"/>
      <c r="B53" s="174"/>
      <c r="C53" s="174"/>
      <c r="D53" s="174"/>
      <c r="E53" s="174"/>
      <c r="F53" s="174"/>
      <c r="G53" s="174"/>
      <c r="H53" s="174"/>
      <c r="I53" s="174"/>
      <c r="J53" s="174"/>
      <c r="K53" s="174"/>
      <c r="L53" s="174"/>
      <c r="M53" s="174"/>
      <c r="N53" s="174"/>
      <c r="O53" s="174"/>
      <c r="P53" s="174"/>
      <c r="Q53" s="174"/>
      <c r="R53" s="174"/>
      <c r="S53" s="174"/>
      <c r="T53" s="174"/>
      <c r="U53" s="174"/>
    </row>
    <row r="54" spans="1:21">
      <c r="A54" s="173"/>
      <c r="B54" s="174"/>
      <c r="C54" s="174"/>
      <c r="D54" s="174"/>
      <c r="E54" s="174"/>
      <c r="F54" s="174"/>
      <c r="G54" s="174"/>
      <c r="H54" s="174"/>
      <c r="I54" s="174"/>
      <c r="J54" s="174"/>
      <c r="K54" s="174"/>
      <c r="L54" s="174"/>
      <c r="M54" s="174"/>
      <c r="N54" s="174"/>
      <c r="O54" s="174"/>
      <c r="P54" s="174"/>
      <c r="Q54" s="174"/>
      <c r="R54" s="174"/>
      <c r="S54" s="174"/>
      <c r="T54" s="174"/>
      <c r="U54" s="174"/>
    </row>
    <row r="55" spans="1:21">
      <c r="A55" s="173"/>
      <c r="B55" s="174"/>
      <c r="C55" s="174"/>
      <c r="D55" s="174"/>
      <c r="E55" s="174"/>
      <c r="F55" s="174"/>
      <c r="G55" s="174"/>
      <c r="H55" s="174"/>
      <c r="I55" s="174"/>
      <c r="J55" s="174"/>
      <c r="K55" s="174"/>
      <c r="L55" s="174"/>
      <c r="M55" s="174"/>
      <c r="N55" s="174"/>
      <c r="O55" s="174"/>
      <c r="P55" s="174"/>
      <c r="Q55" s="174"/>
      <c r="R55" s="174"/>
      <c r="S55" s="174"/>
      <c r="T55" s="174"/>
      <c r="U55" s="174"/>
    </row>
    <row r="56" spans="1:21">
      <c r="A56" s="173"/>
      <c r="B56" s="174"/>
      <c r="C56" s="174"/>
      <c r="D56" s="174"/>
      <c r="E56" s="174"/>
      <c r="F56" s="174"/>
      <c r="G56" s="174"/>
      <c r="H56" s="174"/>
      <c r="I56" s="174"/>
      <c r="J56" s="174"/>
      <c r="K56" s="174"/>
      <c r="L56" s="174"/>
      <c r="M56" s="174"/>
      <c r="N56" s="174"/>
      <c r="O56" s="174"/>
      <c r="P56" s="174"/>
      <c r="Q56" s="174"/>
      <c r="R56" s="174"/>
      <c r="S56" s="174"/>
      <c r="T56" s="174"/>
      <c r="U56" s="174"/>
    </row>
    <row r="57" spans="1:21">
      <c r="A57" s="173"/>
      <c r="B57" s="174"/>
      <c r="C57" s="174"/>
      <c r="D57" s="174"/>
      <c r="E57" s="174"/>
      <c r="F57" s="174"/>
      <c r="G57" s="174"/>
      <c r="H57" s="174"/>
      <c r="I57" s="174"/>
      <c r="J57" s="174"/>
      <c r="K57" s="174"/>
      <c r="L57" s="174"/>
      <c r="M57" s="174"/>
      <c r="N57" s="174"/>
      <c r="O57" s="174"/>
      <c r="P57" s="174"/>
      <c r="Q57" s="174"/>
      <c r="R57" s="174"/>
      <c r="S57" s="174"/>
      <c r="T57" s="174"/>
      <c r="U57" s="174"/>
    </row>
    <row r="58" spans="1:21">
      <c r="A58" s="173"/>
      <c r="B58" s="174"/>
      <c r="C58" s="174"/>
      <c r="D58" s="174"/>
      <c r="E58" s="174"/>
      <c r="F58" s="174"/>
      <c r="G58" s="174"/>
      <c r="H58" s="174"/>
      <c r="I58" s="174"/>
      <c r="J58" s="174"/>
      <c r="K58" s="174"/>
      <c r="L58" s="174"/>
      <c r="M58" s="174"/>
      <c r="N58" s="174"/>
      <c r="O58" s="174"/>
      <c r="P58" s="174"/>
      <c r="Q58" s="174"/>
      <c r="R58" s="174"/>
      <c r="S58" s="174"/>
      <c r="T58" s="174"/>
      <c r="U58" s="174"/>
    </row>
    <row r="59" spans="1:21">
      <c r="A59" s="173"/>
      <c r="B59" s="174"/>
      <c r="C59" s="174"/>
      <c r="D59" s="174"/>
      <c r="E59" s="174"/>
      <c r="F59" s="174"/>
      <c r="G59" s="174"/>
      <c r="H59" s="174"/>
      <c r="I59" s="174"/>
      <c r="J59" s="174"/>
      <c r="K59" s="174"/>
      <c r="L59" s="174"/>
      <c r="M59" s="174"/>
      <c r="N59" s="174"/>
      <c r="O59" s="174"/>
      <c r="P59" s="174"/>
      <c r="Q59" s="174"/>
      <c r="R59" s="174"/>
      <c r="S59" s="174"/>
      <c r="T59" s="174"/>
      <c r="U59" s="174"/>
    </row>
    <row r="60" spans="1:21">
      <c r="A60" s="173"/>
      <c r="B60" s="174"/>
      <c r="C60" s="174"/>
      <c r="D60" s="174"/>
      <c r="E60" s="174"/>
      <c r="F60" s="174"/>
      <c r="G60" s="174"/>
      <c r="H60" s="174"/>
      <c r="I60" s="174"/>
      <c r="J60" s="174"/>
      <c r="K60" s="174"/>
      <c r="L60" s="174"/>
      <c r="M60" s="174"/>
      <c r="N60" s="174"/>
      <c r="O60" s="174"/>
      <c r="P60" s="174"/>
      <c r="Q60" s="174"/>
      <c r="R60" s="174"/>
      <c r="S60" s="174"/>
      <c r="T60" s="174"/>
      <c r="U60" s="174"/>
    </row>
    <row r="61" spans="1:21">
      <c r="A61" s="173"/>
      <c r="B61" s="174"/>
      <c r="C61" s="174"/>
      <c r="D61" s="174"/>
      <c r="E61" s="174"/>
      <c r="F61" s="174"/>
      <c r="G61" s="174"/>
      <c r="H61" s="174"/>
      <c r="I61" s="174"/>
      <c r="J61" s="174"/>
      <c r="K61" s="174"/>
      <c r="L61" s="174"/>
      <c r="M61" s="174"/>
      <c r="N61" s="174"/>
      <c r="O61" s="174"/>
      <c r="P61" s="174"/>
      <c r="Q61" s="174"/>
      <c r="R61" s="174"/>
      <c r="S61" s="174"/>
      <c r="T61" s="174"/>
      <c r="U61" s="174"/>
    </row>
    <row r="62" spans="1:21">
      <c r="A62" s="173"/>
      <c r="B62" s="174"/>
      <c r="C62" s="174"/>
      <c r="D62" s="174"/>
      <c r="E62" s="174"/>
      <c r="F62" s="174"/>
      <c r="G62" s="174"/>
      <c r="H62" s="174"/>
      <c r="I62" s="174"/>
      <c r="J62" s="174"/>
      <c r="K62" s="174"/>
      <c r="L62" s="174"/>
      <c r="M62" s="174"/>
      <c r="N62" s="174"/>
      <c r="O62" s="174"/>
      <c r="P62" s="174"/>
      <c r="Q62" s="174"/>
      <c r="R62" s="174"/>
      <c r="S62" s="174"/>
      <c r="T62" s="174"/>
      <c r="U62" s="174"/>
    </row>
    <row r="63" spans="1:21">
      <c r="A63" s="173"/>
      <c r="B63" s="174"/>
      <c r="C63" s="174"/>
      <c r="D63" s="174"/>
      <c r="E63" s="174"/>
      <c r="F63" s="174"/>
      <c r="G63" s="174"/>
      <c r="H63" s="174"/>
      <c r="I63" s="174"/>
      <c r="J63" s="174"/>
      <c r="K63" s="174"/>
      <c r="L63" s="174"/>
      <c r="M63" s="174"/>
      <c r="N63" s="174"/>
      <c r="O63" s="174"/>
      <c r="P63" s="174"/>
      <c r="Q63" s="174"/>
      <c r="R63" s="174"/>
      <c r="S63" s="174"/>
      <c r="T63" s="174"/>
      <c r="U63" s="174"/>
    </row>
    <row r="64" spans="1:21">
      <c r="A64" s="173"/>
      <c r="B64" s="174"/>
      <c r="C64" s="174"/>
      <c r="D64" s="174"/>
      <c r="E64" s="174"/>
      <c r="F64" s="174"/>
      <c r="G64" s="174"/>
      <c r="H64" s="174"/>
      <c r="I64" s="174"/>
      <c r="J64" s="174"/>
      <c r="K64" s="174"/>
      <c r="L64" s="174"/>
      <c r="M64" s="174"/>
      <c r="N64" s="174"/>
      <c r="O64" s="174"/>
      <c r="P64" s="174"/>
      <c r="Q64" s="174"/>
      <c r="R64" s="174"/>
      <c r="S64" s="174"/>
      <c r="T64" s="174"/>
      <c r="U64" s="174"/>
    </row>
    <row r="65" spans="1:21">
      <c r="A65" s="173"/>
      <c r="B65" s="174"/>
      <c r="C65" s="174"/>
      <c r="D65" s="174"/>
      <c r="E65" s="174"/>
      <c r="F65" s="174"/>
      <c r="G65" s="174"/>
      <c r="H65" s="174"/>
      <c r="I65" s="174"/>
      <c r="J65" s="174"/>
      <c r="K65" s="174"/>
      <c r="L65" s="174"/>
      <c r="M65" s="174"/>
      <c r="N65" s="174"/>
      <c r="O65" s="174"/>
      <c r="P65" s="174"/>
      <c r="Q65" s="174"/>
      <c r="R65" s="174"/>
      <c r="S65" s="174"/>
      <c r="T65" s="174"/>
      <c r="U65" s="174"/>
    </row>
    <row r="66" spans="1:21">
      <c r="A66" s="173"/>
      <c r="B66" s="174"/>
      <c r="C66" s="174"/>
      <c r="D66" s="174"/>
      <c r="E66" s="174"/>
      <c r="F66" s="174"/>
      <c r="G66" s="174"/>
      <c r="H66" s="174"/>
      <c r="I66" s="174"/>
      <c r="J66" s="174"/>
      <c r="K66" s="174"/>
      <c r="L66" s="174"/>
      <c r="M66" s="174"/>
      <c r="N66" s="174"/>
      <c r="O66" s="174"/>
      <c r="P66" s="174"/>
      <c r="Q66" s="174"/>
      <c r="R66" s="174"/>
      <c r="S66" s="174"/>
      <c r="T66" s="174"/>
      <c r="U66" s="174"/>
    </row>
    <row r="67" spans="1:21">
      <c r="A67" s="173"/>
      <c r="B67" s="174"/>
      <c r="C67" s="174"/>
      <c r="D67" s="174"/>
      <c r="E67" s="174"/>
      <c r="F67" s="174"/>
      <c r="G67" s="174"/>
      <c r="H67" s="174"/>
      <c r="I67" s="174"/>
      <c r="J67" s="174"/>
      <c r="K67" s="174"/>
      <c r="L67" s="174"/>
      <c r="M67" s="174"/>
      <c r="N67" s="174"/>
      <c r="O67" s="174"/>
      <c r="P67" s="174"/>
      <c r="Q67" s="174"/>
      <c r="R67" s="174"/>
      <c r="S67" s="174"/>
      <c r="T67" s="174"/>
      <c r="U67" s="174"/>
    </row>
    <row r="68" spans="1:21">
      <c r="A68" s="173"/>
      <c r="B68" s="174"/>
      <c r="C68" s="174"/>
      <c r="D68" s="174"/>
      <c r="E68" s="174"/>
      <c r="F68" s="174"/>
      <c r="G68" s="174"/>
      <c r="H68" s="174"/>
      <c r="I68" s="174"/>
      <c r="J68" s="174"/>
      <c r="K68" s="174"/>
      <c r="L68" s="174"/>
      <c r="M68" s="174"/>
      <c r="N68" s="174"/>
      <c r="O68" s="174"/>
      <c r="P68" s="174"/>
      <c r="Q68" s="174"/>
      <c r="R68" s="174"/>
      <c r="S68" s="174"/>
      <c r="T68" s="174"/>
      <c r="U68" s="174"/>
    </row>
    <row r="69" spans="1:21">
      <c r="A69" s="173"/>
      <c r="B69" s="174"/>
      <c r="C69" s="174"/>
      <c r="D69" s="174"/>
      <c r="E69" s="174"/>
      <c r="F69" s="174"/>
      <c r="G69" s="174"/>
      <c r="H69" s="174"/>
      <c r="I69" s="174"/>
      <c r="J69" s="174"/>
      <c r="K69" s="174"/>
      <c r="L69" s="174"/>
      <c r="M69" s="174"/>
      <c r="N69" s="174"/>
      <c r="O69" s="174"/>
      <c r="P69" s="174"/>
      <c r="Q69" s="174"/>
      <c r="R69" s="174"/>
      <c r="S69" s="174"/>
      <c r="T69" s="174"/>
      <c r="U69" s="174"/>
    </row>
    <row r="70" spans="1:21">
      <c r="A70" s="173"/>
      <c r="B70" s="174"/>
      <c r="C70" s="174"/>
      <c r="D70" s="174"/>
      <c r="E70" s="174"/>
      <c r="F70" s="174"/>
      <c r="G70" s="174"/>
      <c r="H70" s="174"/>
      <c r="I70" s="174"/>
      <c r="J70" s="174"/>
      <c r="K70" s="174"/>
      <c r="L70" s="174"/>
      <c r="M70" s="174"/>
      <c r="N70" s="174"/>
      <c r="O70" s="174"/>
      <c r="P70" s="174"/>
      <c r="Q70" s="174"/>
      <c r="R70" s="174"/>
      <c r="S70" s="174"/>
      <c r="T70" s="174"/>
      <c r="U70" s="174"/>
    </row>
    <row r="71" spans="1:21">
      <c r="A71" s="173"/>
      <c r="B71" s="174"/>
      <c r="C71" s="174"/>
      <c r="D71" s="174"/>
      <c r="E71" s="174"/>
      <c r="F71" s="174"/>
      <c r="G71" s="174"/>
      <c r="H71" s="174"/>
      <c r="I71" s="174"/>
      <c r="J71" s="174"/>
      <c r="K71" s="174"/>
      <c r="L71" s="174"/>
      <c r="M71" s="174"/>
      <c r="N71" s="174"/>
      <c r="O71" s="174"/>
      <c r="P71" s="174"/>
      <c r="Q71" s="174"/>
      <c r="R71" s="174"/>
      <c r="S71" s="174"/>
      <c r="T71" s="174"/>
      <c r="U71" s="174"/>
    </row>
    <row r="72" spans="1:21">
      <c r="A72" s="173"/>
      <c r="B72" s="174"/>
      <c r="C72" s="174"/>
      <c r="D72" s="174"/>
      <c r="E72" s="174"/>
      <c r="F72" s="174"/>
      <c r="G72" s="174"/>
      <c r="H72" s="174"/>
      <c r="I72" s="174"/>
      <c r="J72" s="174"/>
      <c r="K72" s="174"/>
      <c r="L72" s="174"/>
      <c r="M72" s="174"/>
      <c r="N72" s="174"/>
      <c r="O72" s="174"/>
      <c r="P72" s="174"/>
      <c r="Q72" s="174"/>
      <c r="R72" s="174"/>
      <c r="S72" s="174"/>
      <c r="T72" s="174"/>
      <c r="U72" s="174"/>
    </row>
    <row r="73" spans="1:21">
      <c r="A73" s="173"/>
      <c r="B73" s="174"/>
      <c r="C73" s="174"/>
      <c r="D73" s="174"/>
      <c r="E73" s="174"/>
      <c r="F73" s="174"/>
      <c r="G73" s="174"/>
      <c r="H73" s="174"/>
      <c r="I73" s="174"/>
      <c r="J73" s="174"/>
      <c r="K73" s="174"/>
      <c r="L73" s="174"/>
      <c r="M73" s="174"/>
      <c r="N73" s="174"/>
      <c r="O73" s="174"/>
      <c r="P73" s="174"/>
      <c r="Q73" s="174"/>
      <c r="R73" s="174"/>
      <c r="S73" s="174"/>
      <c r="T73" s="174"/>
      <c r="U73" s="174"/>
    </row>
    <row r="74" spans="1:21">
      <c r="A74" s="173"/>
      <c r="B74" s="174"/>
      <c r="C74" s="174"/>
      <c r="D74" s="174"/>
      <c r="E74" s="174"/>
      <c r="F74" s="174"/>
      <c r="G74" s="174"/>
      <c r="H74" s="174"/>
      <c r="I74" s="174"/>
      <c r="J74" s="174"/>
      <c r="K74" s="174"/>
      <c r="L74" s="174"/>
      <c r="M74" s="174"/>
      <c r="N74" s="174"/>
      <c r="O74" s="174"/>
      <c r="P74" s="174"/>
      <c r="Q74" s="174"/>
      <c r="R74" s="174"/>
      <c r="S74" s="174"/>
      <c r="T74" s="174"/>
      <c r="U74" s="174"/>
    </row>
    <row r="75" spans="1:21">
      <c r="A75" s="173"/>
      <c r="B75" s="174"/>
      <c r="C75" s="174"/>
      <c r="D75" s="174"/>
      <c r="E75" s="174"/>
      <c r="F75" s="174"/>
      <c r="G75" s="174"/>
      <c r="H75" s="174"/>
      <c r="I75" s="174"/>
      <c r="J75" s="174"/>
      <c r="K75" s="174"/>
      <c r="L75" s="174"/>
      <c r="M75" s="174"/>
      <c r="N75" s="174"/>
      <c r="O75" s="174"/>
      <c r="P75" s="174"/>
      <c r="Q75" s="174"/>
      <c r="R75" s="174"/>
      <c r="S75" s="174"/>
      <c r="T75" s="174"/>
      <c r="U75" s="174"/>
    </row>
    <row r="76" spans="1:21">
      <c r="A76" s="173"/>
      <c r="B76" s="174"/>
      <c r="C76" s="174"/>
      <c r="D76" s="174"/>
      <c r="E76" s="174"/>
      <c r="F76" s="174"/>
      <c r="G76" s="174"/>
      <c r="H76" s="174"/>
      <c r="I76" s="174"/>
      <c r="J76" s="174"/>
      <c r="K76" s="174"/>
      <c r="L76" s="174"/>
      <c r="M76" s="174"/>
      <c r="N76" s="174"/>
      <c r="O76" s="174"/>
      <c r="P76" s="174"/>
      <c r="Q76" s="174"/>
      <c r="R76" s="174"/>
      <c r="S76" s="174"/>
      <c r="T76" s="174"/>
      <c r="U76" s="174"/>
    </row>
    <row r="77" spans="1:21">
      <c r="A77" s="173"/>
      <c r="B77" s="174"/>
      <c r="C77" s="174"/>
      <c r="D77" s="174"/>
      <c r="E77" s="174"/>
      <c r="F77" s="174"/>
      <c r="G77" s="174"/>
      <c r="H77" s="174"/>
      <c r="I77" s="174"/>
      <c r="J77" s="174"/>
      <c r="K77" s="174"/>
      <c r="L77" s="174"/>
      <c r="M77" s="174"/>
      <c r="N77" s="174"/>
      <c r="O77" s="174"/>
      <c r="P77" s="174"/>
      <c r="Q77" s="174"/>
      <c r="R77" s="174"/>
      <c r="S77" s="174"/>
      <c r="T77" s="174"/>
      <c r="U77" s="174"/>
    </row>
    <row r="78" spans="1:21">
      <c r="A78" s="173"/>
      <c r="B78" s="174"/>
      <c r="C78" s="174"/>
      <c r="D78" s="174"/>
      <c r="E78" s="174"/>
      <c r="F78" s="174"/>
      <c r="G78" s="174"/>
      <c r="H78" s="174"/>
      <c r="I78" s="174"/>
      <c r="J78" s="174"/>
      <c r="K78" s="174"/>
      <c r="L78" s="174"/>
      <c r="M78" s="174"/>
      <c r="N78" s="174"/>
      <c r="O78" s="174"/>
      <c r="P78" s="174"/>
      <c r="Q78" s="174"/>
      <c r="R78" s="174"/>
      <c r="S78" s="174"/>
      <c r="T78" s="174"/>
      <c r="U78" s="174"/>
    </row>
    <row r="79" spans="1:21">
      <c r="A79" s="173"/>
      <c r="B79" s="174"/>
      <c r="C79" s="174"/>
      <c r="D79" s="174"/>
      <c r="E79" s="174"/>
      <c r="F79" s="174"/>
      <c r="G79" s="174"/>
      <c r="H79" s="174"/>
      <c r="I79" s="174"/>
      <c r="J79" s="174"/>
      <c r="K79" s="174"/>
      <c r="L79" s="174"/>
      <c r="M79" s="174"/>
      <c r="N79" s="174"/>
      <c r="O79" s="174"/>
      <c r="P79" s="174"/>
      <c r="Q79" s="174"/>
      <c r="R79" s="174"/>
      <c r="S79" s="174"/>
      <c r="T79" s="174"/>
      <c r="U79" s="174"/>
    </row>
    <row r="80" spans="1:21">
      <c r="A80" s="173"/>
      <c r="B80" s="174"/>
      <c r="C80" s="174"/>
      <c r="D80" s="174"/>
      <c r="E80" s="174"/>
      <c r="F80" s="174"/>
      <c r="G80" s="174"/>
      <c r="H80" s="174"/>
      <c r="I80" s="174"/>
      <c r="J80" s="174"/>
      <c r="K80" s="174"/>
      <c r="L80" s="174"/>
      <c r="M80" s="174"/>
      <c r="N80" s="174"/>
      <c r="O80" s="174"/>
      <c r="P80" s="174"/>
      <c r="Q80" s="174"/>
      <c r="R80" s="174"/>
      <c r="S80" s="174"/>
      <c r="T80" s="174"/>
      <c r="U80" s="174"/>
    </row>
    <row r="81" spans="1:21">
      <c r="A81" s="173"/>
      <c r="B81" s="174"/>
      <c r="C81" s="174"/>
      <c r="D81" s="174"/>
      <c r="E81" s="174"/>
      <c r="F81" s="174"/>
      <c r="G81" s="174"/>
      <c r="H81" s="174"/>
      <c r="I81" s="174"/>
      <c r="J81" s="174"/>
      <c r="K81" s="174"/>
      <c r="L81" s="174"/>
      <c r="M81" s="174"/>
      <c r="N81" s="174"/>
      <c r="O81" s="174"/>
      <c r="P81" s="174"/>
      <c r="Q81" s="174"/>
      <c r="R81" s="174"/>
      <c r="S81" s="174"/>
      <c r="T81" s="174"/>
      <c r="U81" s="174"/>
    </row>
    <row r="82" spans="1:21">
      <c r="A82" s="173"/>
      <c r="B82" s="174"/>
      <c r="C82" s="174"/>
      <c r="D82" s="174"/>
      <c r="E82" s="174"/>
      <c r="F82" s="174"/>
      <c r="G82" s="174"/>
      <c r="H82" s="174"/>
      <c r="I82" s="174"/>
      <c r="J82" s="174"/>
      <c r="K82" s="174"/>
      <c r="L82" s="174"/>
      <c r="M82" s="174"/>
      <c r="N82" s="174"/>
      <c r="O82" s="174"/>
      <c r="P82" s="174"/>
      <c r="Q82" s="174"/>
      <c r="R82" s="174"/>
      <c r="S82" s="174"/>
      <c r="T82" s="174"/>
      <c r="U82" s="174"/>
    </row>
    <row r="83" spans="1:21">
      <c r="A83" s="173"/>
      <c r="B83" s="174"/>
      <c r="C83" s="174"/>
      <c r="D83" s="174"/>
      <c r="E83" s="174"/>
      <c r="F83" s="174"/>
      <c r="G83" s="174"/>
      <c r="H83" s="174"/>
      <c r="I83" s="174"/>
      <c r="J83" s="174"/>
      <c r="K83" s="174"/>
      <c r="L83" s="174"/>
      <c r="M83" s="174"/>
      <c r="N83" s="174"/>
      <c r="O83" s="174"/>
      <c r="P83" s="174"/>
      <c r="Q83" s="174"/>
      <c r="R83" s="174"/>
      <c r="S83" s="174"/>
      <c r="T83" s="174"/>
      <c r="U83" s="174"/>
    </row>
    <row r="84" spans="1:21">
      <c r="A84" s="173"/>
      <c r="B84" s="174"/>
      <c r="C84" s="174"/>
      <c r="D84" s="174"/>
      <c r="E84" s="174"/>
      <c r="F84" s="174"/>
      <c r="G84" s="174"/>
      <c r="H84" s="174"/>
      <c r="I84" s="174"/>
      <c r="J84" s="174"/>
      <c r="K84" s="174"/>
      <c r="L84" s="174"/>
      <c r="M84" s="174"/>
      <c r="N84" s="174"/>
      <c r="O84" s="174"/>
      <c r="P84" s="174"/>
      <c r="Q84" s="174"/>
      <c r="R84" s="174"/>
      <c r="S84" s="174"/>
      <c r="T84" s="174"/>
      <c r="U84" s="174"/>
    </row>
    <row r="85" spans="1:21">
      <c r="A85" s="173"/>
      <c r="B85" s="174"/>
      <c r="C85" s="174"/>
      <c r="D85" s="174"/>
      <c r="E85" s="174"/>
      <c r="F85" s="174"/>
      <c r="G85" s="174"/>
      <c r="H85" s="174"/>
      <c r="I85" s="174"/>
      <c r="J85" s="174"/>
      <c r="K85" s="174"/>
      <c r="L85" s="174"/>
      <c r="M85" s="174"/>
      <c r="N85" s="174"/>
      <c r="O85" s="174"/>
      <c r="P85" s="174"/>
      <c r="Q85" s="174"/>
      <c r="R85" s="174"/>
      <c r="S85" s="174"/>
      <c r="T85" s="174"/>
      <c r="U85" s="174"/>
    </row>
    <row r="86" spans="1:21">
      <c r="A86" s="173"/>
      <c r="B86" s="174"/>
      <c r="C86" s="174"/>
      <c r="D86" s="174"/>
      <c r="E86" s="174"/>
      <c r="F86" s="174"/>
      <c r="G86" s="174"/>
      <c r="H86" s="174"/>
      <c r="I86" s="174"/>
      <c r="J86" s="174"/>
      <c r="K86" s="174"/>
      <c r="L86" s="174"/>
      <c r="M86" s="174"/>
      <c r="N86" s="174"/>
      <c r="O86" s="174"/>
      <c r="P86" s="174"/>
      <c r="Q86" s="174"/>
      <c r="R86" s="174"/>
      <c r="S86" s="174"/>
      <c r="T86" s="174"/>
      <c r="U86" s="174"/>
    </row>
    <row r="87" spans="1:21">
      <c r="A87" s="173"/>
      <c r="B87" s="174"/>
      <c r="C87" s="174"/>
      <c r="D87" s="174"/>
      <c r="E87" s="174"/>
      <c r="F87" s="174"/>
      <c r="G87" s="174"/>
      <c r="H87" s="174"/>
      <c r="I87" s="174"/>
      <c r="J87" s="174"/>
      <c r="K87" s="174"/>
      <c r="L87" s="174"/>
      <c r="M87" s="174"/>
      <c r="N87" s="174"/>
      <c r="O87" s="174"/>
      <c r="P87" s="174"/>
      <c r="Q87" s="174"/>
      <c r="R87" s="174"/>
      <c r="S87" s="174"/>
      <c r="T87" s="174"/>
      <c r="U87" s="174"/>
    </row>
    <row r="88" spans="1:21">
      <c r="A88" s="173"/>
      <c r="B88" s="174"/>
      <c r="C88" s="174"/>
      <c r="D88" s="174"/>
      <c r="E88" s="174"/>
      <c r="F88" s="174"/>
      <c r="G88" s="174"/>
      <c r="H88" s="174"/>
      <c r="I88" s="174"/>
      <c r="J88" s="174"/>
      <c r="K88" s="174"/>
      <c r="L88" s="174"/>
      <c r="M88" s="174"/>
      <c r="N88" s="174"/>
      <c r="O88" s="174"/>
      <c r="P88" s="174"/>
      <c r="Q88" s="174"/>
      <c r="R88" s="174"/>
      <c r="S88" s="174"/>
      <c r="T88" s="174"/>
      <c r="U88" s="174"/>
    </row>
    <row r="89" spans="1:21">
      <c r="A89" s="173"/>
      <c r="B89" s="174"/>
      <c r="C89" s="174"/>
      <c r="D89" s="174"/>
      <c r="E89" s="174"/>
      <c r="F89" s="174"/>
      <c r="G89" s="174"/>
      <c r="H89" s="174"/>
      <c r="I89" s="174"/>
      <c r="J89" s="174"/>
      <c r="K89" s="174"/>
      <c r="L89" s="174"/>
      <c r="M89" s="174"/>
      <c r="N89" s="174"/>
      <c r="O89" s="174"/>
      <c r="P89" s="174"/>
      <c r="Q89" s="174"/>
      <c r="R89" s="174"/>
      <c r="S89" s="174"/>
      <c r="T89" s="174"/>
      <c r="U89" s="174"/>
    </row>
    <row r="90" spans="1:21">
      <c r="A90" s="173"/>
      <c r="B90" s="174"/>
      <c r="C90" s="174"/>
      <c r="D90" s="174"/>
      <c r="E90" s="174"/>
      <c r="F90" s="174"/>
      <c r="G90" s="174"/>
      <c r="H90" s="174"/>
      <c r="I90" s="174"/>
      <c r="J90" s="174"/>
      <c r="K90" s="174"/>
      <c r="L90" s="174"/>
      <c r="M90" s="174"/>
      <c r="N90" s="174"/>
      <c r="O90" s="174"/>
      <c r="P90" s="174"/>
      <c r="Q90" s="174"/>
      <c r="R90" s="174"/>
      <c r="S90" s="174"/>
      <c r="T90" s="174"/>
      <c r="U90" s="174"/>
    </row>
    <row r="91" spans="1:21">
      <c r="A91" s="173"/>
      <c r="B91" s="174"/>
      <c r="C91" s="174"/>
      <c r="D91" s="174"/>
      <c r="E91" s="174"/>
      <c r="F91" s="174"/>
      <c r="G91" s="174"/>
      <c r="H91" s="174"/>
      <c r="I91" s="174"/>
      <c r="J91" s="174"/>
      <c r="K91" s="174"/>
      <c r="L91" s="174"/>
      <c r="M91" s="174"/>
      <c r="N91" s="174"/>
      <c r="O91" s="174"/>
      <c r="P91" s="174"/>
      <c r="Q91" s="174"/>
      <c r="R91" s="174"/>
      <c r="S91" s="174"/>
      <c r="T91" s="174"/>
      <c r="U91" s="174"/>
    </row>
    <row r="92" spans="1:21">
      <c r="A92" s="173"/>
      <c r="B92" s="174"/>
      <c r="C92" s="174"/>
      <c r="D92" s="174"/>
      <c r="E92" s="174"/>
      <c r="F92" s="174"/>
      <c r="G92" s="174"/>
      <c r="H92" s="174"/>
      <c r="I92" s="174"/>
      <c r="J92" s="174"/>
      <c r="K92" s="174"/>
      <c r="L92" s="174"/>
      <c r="M92" s="174"/>
      <c r="N92" s="174"/>
      <c r="O92" s="174"/>
      <c r="P92" s="174"/>
      <c r="Q92" s="174"/>
      <c r="R92" s="174"/>
      <c r="S92" s="174"/>
      <c r="T92" s="174"/>
      <c r="U92" s="174"/>
    </row>
    <row r="93" spans="1:21">
      <c r="A93" s="173"/>
      <c r="B93" s="174"/>
      <c r="C93" s="174"/>
      <c r="D93" s="174"/>
      <c r="E93" s="174"/>
      <c r="F93" s="174"/>
      <c r="G93" s="174"/>
      <c r="H93" s="174"/>
      <c r="I93" s="174"/>
      <c r="J93" s="174"/>
      <c r="K93" s="174"/>
      <c r="L93" s="174"/>
      <c r="M93" s="174"/>
      <c r="N93" s="174"/>
      <c r="O93" s="174"/>
      <c r="P93" s="174"/>
      <c r="Q93" s="174"/>
      <c r="R93" s="174"/>
      <c r="S93" s="174"/>
      <c r="T93" s="174"/>
      <c r="U93" s="174"/>
    </row>
    <row r="94" spans="1:21">
      <c r="A94" s="173"/>
      <c r="B94" s="174"/>
      <c r="C94" s="174"/>
      <c r="D94" s="174"/>
      <c r="E94" s="174"/>
      <c r="F94" s="174"/>
      <c r="G94" s="174"/>
      <c r="H94" s="174"/>
      <c r="I94" s="174"/>
      <c r="J94" s="174"/>
      <c r="K94" s="174"/>
      <c r="L94" s="174"/>
      <c r="M94" s="174"/>
      <c r="N94" s="174"/>
      <c r="O94" s="174"/>
      <c r="P94" s="174"/>
      <c r="Q94" s="174"/>
      <c r="R94" s="174"/>
      <c r="S94" s="174"/>
      <c r="T94" s="174"/>
      <c r="U94" s="174"/>
    </row>
    <row r="95" spans="1:21">
      <c r="A95" s="173"/>
      <c r="B95" s="174"/>
      <c r="C95" s="174"/>
      <c r="D95" s="174"/>
      <c r="E95" s="174"/>
      <c r="F95" s="174"/>
      <c r="G95" s="174"/>
      <c r="H95" s="174"/>
      <c r="I95" s="174"/>
      <c r="J95" s="174"/>
      <c r="K95" s="174"/>
      <c r="L95" s="174"/>
      <c r="M95" s="174"/>
      <c r="N95" s="174"/>
      <c r="O95" s="174"/>
      <c r="P95" s="174"/>
      <c r="Q95" s="174"/>
      <c r="R95" s="174"/>
      <c r="S95" s="174"/>
      <c r="T95" s="174"/>
      <c r="U95" s="174"/>
    </row>
    <row r="96" spans="1:21">
      <c r="A96" s="173"/>
      <c r="B96" s="174"/>
      <c r="C96" s="174"/>
      <c r="D96" s="174"/>
      <c r="E96" s="174"/>
      <c r="F96" s="174"/>
      <c r="G96" s="174"/>
      <c r="H96" s="174"/>
      <c r="I96" s="174"/>
      <c r="J96" s="174"/>
      <c r="K96" s="174"/>
      <c r="L96" s="174"/>
      <c r="M96" s="174"/>
      <c r="N96" s="174"/>
      <c r="O96" s="174"/>
      <c r="P96" s="174"/>
      <c r="Q96" s="174"/>
      <c r="R96" s="174"/>
      <c r="S96" s="174"/>
      <c r="T96" s="174"/>
      <c r="U96" s="174"/>
    </row>
    <row r="97" spans="1:21">
      <c r="A97" s="173"/>
      <c r="B97" s="174"/>
      <c r="C97" s="174"/>
      <c r="D97" s="174"/>
      <c r="E97" s="174"/>
      <c r="F97" s="174"/>
      <c r="G97" s="174"/>
      <c r="H97" s="174"/>
      <c r="I97" s="174"/>
      <c r="J97" s="174"/>
      <c r="K97" s="174"/>
      <c r="L97" s="174"/>
      <c r="M97" s="174"/>
      <c r="N97" s="174"/>
      <c r="O97" s="174"/>
      <c r="P97" s="174"/>
      <c r="Q97" s="174"/>
      <c r="R97" s="174"/>
      <c r="S97" s="174"/>
      <c r="T97" s="174"/>
      <c r="U97" s="174"/>
    </row>
    <row r="98" spans="1:21">
      <c r="A98" s="173"/>
      <c r="B98" s="174"/>
      <c r="C98" s="174"/>
      <c r="D98" s="174"/>
      <c r="E98" s="174"/>
      <c r="F98" s="174"/>
      <c r="G98" s="174"/>
      <c r="H98" s="174"/>
      <c r="I98" s="174"/>
      <c r="J98" s="174"/>
      <c r="K98" s="174"/>
      <c r="L98" s="174"/>
      <c r="M98" s="174"/>
      <c r="N98" s="174"/>
      <c r="O98" s="174"/>
      <c r="P98" s="174"/>
      <c r="Q98" s="174"/>
      <c r="R98" s="174"/>
      <c r="S98" s="174"/>
      <c r="T98" s="174"/>
      <c r="U98" s="174"/>
    </row>
    <row r="99" spans="1:21">
      <c r="A99" s="173"/>
      <c r="B99" s="174"/>
      <c r="C99" s="174"/>
      <c r="D99" s="174"/>
      <c r="E99" s="174"/>
      <c r="F99" s="174"/>
      <c r="G99" s="174"/>
      <c r="H99" s="174"/>
      <c r="I99" s="174"/>
      <c r="J99" s="174"/>
      <c r="K99" s="174"/>
      <c r="L99" s="174"/>
      <c r="M99" s="174"/>
      <c r="N99" s="174"/>
      <c r="O99" s="174"/>
      <c r="P99" s="174"/>
      <c r="Q99" s="174"/>
      <c r="R99" s="174"/>
      <c r="S99" s="174"/>
      <c r="T99" s="174"/>
      <c r="U99" s="174"/>
    </row>
    <row r="100" spans="1:21">
      <c r="A100" s="173"/>
      <c r="B100" s="174"/>
      <c r="C100" s="174"/>
      <c r="D100" s="174"/>
      <c r="E100" s="174"/>
      <c r="F100" s="174"/>
      <c r="G100" s="174"/>
      <c r="H100" s="174"/>
      <c r="I100" s="174"/>
      <c r="J100" s="174"/>
      <c r="K100" s="174"/>
      <c r="L100" s="174"/>
      <c r="M100" s="174"/>
      <c r="N100" s="174"/>
      <c r="O100" s="174"/>
      <c r="P100" s="174"/>
      <c r="Q100" s="174"/>
      <c r="R100" s="174"/>
      <c r="S100" s="174"/>
      <c r="T100" s="174"/>
      <c r="U100" s="174"/>
    </row>
    <row r="101" spans="1:21">
      <c r="A101" s="173"/>
      <c r="B101" s="174"/>
      <c r="C101" s="174"/>
      <c r="D101" s="174"/>
      <c r="E101" s="174"/>
      <c r="F101" s="174"/>
      <c r="G101" s="174"/>
      <c r="H101" s="174"/>
      <c r="I101" s="174"/>
      <c r="J101" s="174"/>
      <c r="K101" s="174"/>
      <c r="L101" s="174"/>
      <c r="M101" s="174"/>
      <c r="N101" s="174"/>
      <c r="O101" s="174"/>
      <c r="P101" s="174"/>
      <c r="Q101" s="174"/>
      <c r="R101" s="174"/>
      <c r="S101" s="174"/>
      <c r="T101" s="174"/>
      <c r="U101" s="174"/>
    </row>
    <row r="102" spans="1:21">
      <c r="A102" s="173"/>
      <c r="B102" s="174"/>
      <c r="C102" s="174"/>
      <c r="D102" s="174"/>
      <c r="E102" s="174"/>
      <c r="F102" s="174"/>
      <c r="G102" s="174"/>
      <c r="H102" s="174"/>
      <c r="I102" s="174"/>
      <c r="J102" s="174"/>
      <c r="K102" s="174"/>
      <c r="L102" s="174"/>
      <c r="M102" s="174"/>
      <c r="N102" s="174"/>
      <c r="O102" s="174"/>
      <c r="P102" s="174"/>
      <c r="Q102" s="174"/>
      <c r="R102" s="174"/>
      <c r="S102" s="174"/>
      <c r="T102" s="174"/>
      <c r="U102" s="174"/>
    </row>
    <row r="103" spans="1:21">
      <c r="A103" s="173"/>
      <c r="B103" s="174"/>
      <c r="C103" s="174"/>
      <c r="D103" s="174"/>
      <c r="E103" s="174"/>
      <c r="F103" s="174"/>
      <c r="G103" s="174"/>
      <c r="H103" s="174"/>
      <c r="I103" s="174"/>
      <c r="J103" s="174"/>
      <c r="K103" s="174"/>
      <c r="L103" s="174"/>
      <c r="M103" s="174"/>
      <c r="N103" s="174"/>
      <c r="O103" s="174"/>
      <c r="P103" s="174"/>
      <c r="Q103" s="174"/>
      <c r="R103" s="174"/>
      <c r="S103" s="174"/>
      <c r="T103" s="174"/>
      <c r="U103" s="174"/>
    </row>
    <row r="104" spans="1:21">
      <c r="A104" s="173"/>
      <c r="B104" s="174"/>
      <c r="C104" s="174"/>
      <c r="D104" s="174"/>
      <c r="E104" s="174"/>
      <c r="F104" s="174"/>
      <c r="G104" s="174"/>
      <c r="H104" s="174"/>
      <c r="I104" s="174"/>
      <c r="J104" s="174"/>
      <c r="K104" s="174"/>
      <c r="L104" s="174"/>
      <c r="M104" s="174"/>
      <c r="N104" s="174"/>
      <c r="O104" s="174"/>
      <c r="P104" s="174"/>
      <c r="Q104" s="174"/>
      <c r="R104" s="174"/>
      <c r="S104" s="174"/>
      <c r="T104" s="174"/>
      <c r="U104" s="174"/>
    </row>
    <row r="105" spans="1:21">
      <c r="A105" s="173"/>
      <c r="B105" s="174"/>
      <c r="C105" s="174"/>
      <c r="D105" s="174"/>
      <c r="E105" s="174"/>
      <c r="F105" s="174"/>
      <c r="G105" s="174"/>
      <c r="H105" s="174"/>
      <c r="I105" s="174"/>
      <c r="J105" s="174"/>
      <c r="K105" s="174"/>
      <c r="L105" s="174"/>
      <c r="M105" s="174"/>
      <c r="N105" s="174"/>
      <c r="O105" s="174"/>
      <c r="P105" s="174"/>
      <c r="Q105" s="174"/>
      <c r="R105" s="174"/>
      <c r="S105" s="174"/>
      <c r="T105" s="174"/>
      <c r="U105" s="174"/>
    </row>
    <row r="106" spans="1:21">
      <c r="A106" s="173"/>
      <c r="B106" s="174"/>
      <c r="C106" s="174"/>
      <c r="D106" s="174"/>
      <c r="E106" s="174"/>
      <c r="F106" s="174"/>
      <c r="G106" s="174"/>
      <c r="H106" s="174"/>
      <c r="I106" s="174"/>
      <c r="J106" s="174"/>
      <c r="K106" s="174"/>
      <c r="L106" s="174"/>
      <c r="M106" s="174"/>
      <c r="N106" s="174"/>
      <c r="O106" s="174"/>
      <c r="P106" s="174"/>
      <c r="Q106" s="174"/>
      <c r="R106" s="174"/>
      <c r="S106" s="174"/>
      <c r="T106" s="174"/>
      <c r="U106" s="174"/>
    </row>
    <row r="107" spans="1:21">
      <c r="A107" s="173"/>
      <c r="B107" s="174"/>
      <c r="C107" s="174"/>
      <c r="D107" s="174"/>
      <c r="E107" s="174"/>
      <c r="F107" s="174"/>
      <c r="G107" s="174"/>
      <c r="H107" s="174"/>
      <c r="I107" s="174"/>
      <c r="J107" s="174"/>
      <c r="K107" s="174"/>
      <c r="L107" s="174"/>
      <c r="M107" s="174"/>
      <c r="N107" s="174"/>
      <c r="O107" s="174"/>
      <c r="P107" s="174"/>
      <c r="Q107" s="174"/>
      <c r="R107" s="174"/>
      <c r="S107" s="174"/>
      <c r="T107" s="174"/>
      <c r="U107" s="174"/>
    </row>
    <row r="108" spans="1:21">
      <c r="A108" s="173"/>
      <c r="B108" s="174"/>
      <c r="C108" s="174"/>
      <c r="D108" s="174"/>
      <c r="E108" s="174"/>
      <c r="F108" s="174"/>
      <c r="G108" s="174"/>
      <c r="H108" s="174"/>
      <c r="I108" s="174"/>
      <c r="J108" s="174"/>
      <c r="K108" s="174"/>
      <c r="L108" s="174"/>
      <c r="M108" s="174"/>
      <c r="N108" s="174"/>
      <c r="O108" s="174"/>
      <c r="P108" s="174"/>
      <c r="Q108" s="174"/>
      <c r="R108" s="174"/>
      <c r="S108" s="174"/>
      <c r="T108" s="174"/>
      <c r="U108" s="174"/>
    </row>
    <row r="109" spans="1:21">
      <c r="A109" s="173"/>
      <c r="B109" s="174"/>
      <c r="C109" s="174"/>
      <c r="D109" s="174"/>
      <c r="E109" s="174"/>
      <c r="F109" s="174"/>
      <c r="G109" s="174"/>
      <c r="H109" s="174"/>
      <c r="I109" s="174"/>
      <c r="J109" s="174"/>
      <c r="K109" s="174"/>
      <c r="L109" s="174"/>
      <c r="M109" s="174"/>
      <c r="N109" s="174"/>
      <c r="O109" s="174"/>
      <c r="P109" s="174"/>
      <c r="Q109" s="174"/>
      <c r="R109" s="174"/>
      <c r="S109" s="174"/>
      <c r="T109" s="174"/>
      <c r="U109" s="174"/>
    </row>
    <row r="110" spans="1:21">
      <c r="A110" s="173"/>
      <c r="B110" s="174"/>
      <c r="C110" s="174"/>
      <c r="D110" s="174"/>
      <c r="E110" s="174"/>
      <c r="F110" s="174"/>
      <c r="G110" s="174"/>
      <c r="H110" s="174"/>
      <c r="I110" s="174"/>
      <c r="J110" s="174"/>
      <c r="K110" s="174"/>
      <c r="L110" s="174"/>
      <c r="M110" s="174"/>
      <c r="N110" s="174"/>
      <c r="O110" s="174"/>
      <c r="P110" s="174"/>
      <c r="Q110" s="174"/>
      <c r="R110" s="174"/>
      <c r="S110" s="174"/>
      <c r="T110" s="174"/>
      <c r="U110" s="174"/>
    </row>
    <row r="111" spans="1:21">
      <c r="A111" s="173"/>
      <c r="B111" s="174"/>
      <c r="C111" s="174"/>
      <c r="D111" s="174"/>
      <c r="E111" s="174"/>
      <c r="F111" s="174"/>
      <c r="G111" s="174"/>
      <c r="H111" s="174"/>
      <c r="I111" s="174"/>
      <c r="J111" s="174"/>
      <c r="K111" s="174"/>
      <c r="L111" s="174"/>
      <c r="M111" s="174"/>
      <c r="N111" s="174"/>
      <c r="O111" s="174"/>
      <c r="P111" s="174"/>
      <c r="Q111" s="174"/>
      <c r="R111" s="174"/>
      <c r="S111" s="174"/>
      <c r="T111" s="174"/>
      <c r="U111" s="174"/>
    </row>
    <row r="112" spans="1:21">
      <c r="A112" s="173"/>
      <c r="B112" s="174"/>
      <c r="C112" s="174"/>
      <c r="D112" s="174"/>
      <c r="E112" s="174"/>
      <c r="F112" s="174"/>
      <c r="G112" s="174"/>
      <c r="H112" s="174"/>
      <c r="I112" s="174"/>
      <c r="J112" s="174"/>
      <c r="K112" s="174"/>
      <c r="L112" s="174"/>
      <c r="M112" s="174"/>
      <c r="N112" s="174"/>
      <c r="O112" s="174"/>
      <c r="P112" s="174"/>
      <c r="Q112" s="174"/>
      <c r="R112" s="174"/>
      <c r="S112" s="174"/>
      <c r="T112" s="174"/>
      <c r="U112" s="174"/>
    </row>
    <row r="113" spans="1:21">
      <c r="A113" s="173"/>
      <c r="B113" s="174"/>
      <c r="C113" s="174"/>
      <c r="D113" s="174"/>
      <c r="E113" s="174"/>
      <c r="F113" s="174"/>
      <c r="G113" s="174"/>
      <c r="H113" s="174"/>
      <c r="I113" s="174"/>
      <c r="J113" s="174"/>
      <c r="K113" s="174"/>
      <c r="L113" s="174"/>
      <c r="M113" s="174"/>
      <c r="N113" s="174"/>
      <c r="O113" s="174"/>
      <c r="P113" s="174"/>
      <c r="Q113" s="174"/>
      <c r="R113" s="174"/>
      <c r="S113" s="174"/>
      <c r="T113" s="174"/>
      <c r="U113" s="174"/>
    </row>
    <row r="114" spans="1:21">
      <c r="A114" s="173"/>
      <c r="B114" s="174"/>
      <c r="C114" s="174"/>
      <c r="D114" s="174"/>
      <c r="E114" s="174"/>
      <c r="F114" s="174"/>
      <c r="G114" s="174"/>
      <c r="H114" s="174"/>
      <c r="I114" s="174"/>
      <c r="J114" s="174"/>
      <c r="K114" s="174"/>
      <c r="L114" s="174"/>
      <c r="M114" s="174"/>
      <c r="N114" s="174"/>
      <c r="O114" s="174"/>
      <c r="P114" s="174"/>
      <c r="Q114" s="174"/>
      <c r="R114" s="174"/>
      <c r="S114" s="174"/>
      <c r="T114" s="174"/>
      <c r="U114" s="174"/>
    </row>
    <row r="115" spans="1:21">
      <c r="A115" s="173"/>
      <c r="B115" s="174"/>
      <c r="C115" s="174"/>
      <c r="D115" s="174"/>
      <c r="E115" s="174"/>
      <c r="F115" s="174"/>
      <c r="G115" s="174"/>
      <c r="H115" s="174"/>
      <c r="I115" s="174"/>
      <c r="J115" s="174"/>
      <c r="K115" s="174"/>
      <c r="L115" s="174"/>
      <c r="M115" s="174"/>
      <c r="N115" s="174"/>
      <c r="O115" s="174"/>
      <c r="P115" s="174"/>
      <c r="Q115" s="174"/>
      <c r="R115" s="174"/>
      <c r="S115" s="174"/>
      <c r="T115" s="174"/>
      <c r="U115" s="174"/>
    </row>
    <row r="116" spans="1:21">
      <c r="A116" s="173"/>
      <c r="B116" s="174"/>
      <c r="C116" s="174"/>
      <c r="D116" s="174"/>
      <c r="E116" s="174"/>
      <c r="F116" s="174"/>
      <c r="G116" s="174"/>
      <c r="H116" s="174"/>
      <c r="I116" s="174"/>
      <c r="J116" s="174"/>
      <c r="K116" s="174"/>
      <c r="L116" s="174"/>
      <c r="M116" s="174"/>
      <c r="N116" s="174"/>
      <c r="O116" s="174"/>
      <c r="P116" s="174"/>
      <c r="Q116" s="174"/>
      <c r="R116" s="174"/>
      <c r="S116" s="174"/>
      <c r="T116" s="174"/>
      <c r="U116" s="174"/>
    </row>
    <row r="117" spans="1:21">
      <c r="A117" s="173"/>
      <c r="B117" s="174"/>
      <c r="C117" s="174"/>
      <c r="D117" s="174"/>
      <c r="E117" s="174"/>
      <c r="F117" s="174"/>
      <c r="G117" s="174"/>
      <c r="H117" s="174"/>
      <c r="I117" s="174"/>
      <c r="J117" s="174"/>
      <c r="K117" s="174"/>
      <c r="L117" s="174"/>
      <c r="M117" s="174"/>
      <c r="N117" s="174"/>
      <c r="O117" s="174"/>
      <c r="P117" s="174"/>
      <c r="Q117" s="174"/>
      <c r="R117" s="174"/>
      <c r="S117" s="174"/>
      <c r="T117" s="174"/>
      <c r="U117" s="174"/>
    </row>
    <row r="118" spans="1:21">
      <c r="A118" s="173"/>
      <c r="B118" s="174"/>
      <c r="C118" s="174"/>
      <c r="D118" s="174"/>
      <c r="E118" s="174"/>
      <c r="F118" s="174"/>
      <c r="G118" s="174"/>
      <c r="H118" s="174"/>
      <c r="I118" s="174"/>
      <c r="J118" s="174"/>
      <c r="K118" s="174"/>
      <c r="L118" s="174"/>
      <c r="M118" s="174"/>
      <c r="N118" s="174"/>
      <c r="O118" s="174"/>
      <c r="P118" s="174"/>
      <c r="Q118" s="174"/>
      <c r="R118" s="174"/>
      <c r="S118" s="174"/>
      <c r="T118" s="174"/>
      <c r="U118" s="174"/>
    </row>
    <row r="119" spans="1:21">
      <c r="A119" s="173"/>
      <c r="B119" s="174"/>
      <c r="C119" s="174"/>
      <c r="D119" s="174"/>
      <c r="E119" s="174"/>
      <c r="F119" s="174"/>
      <c r="G119" s="174"/>
      <c r="H119" s="174"/>
      <c r="I119" s="174"/>
      <c r="J119" s="174"/>
      <c r="K119" s="174"/>
      <c r="L119" s="174"/>
      <c r="M119" s="174"/>
      <c r="N119" s="174"/>
      <c r="O119" s="174"/>
      <c r="P119" s="174"/>
      <c r="Q119" s="174"/>
      <c r="R119" s="174"/>
      <c r="S119" s="174"/>
      <c r="T119" s="174"/>
      <c r="U119" s="174"/>
    </row>
    <row r="120" spans="1:21">
      <c r="K120" s="180"/>
      <c r="L120" s="180"/>
      <c r="M120" s="180"/>
      <c r="N120" s="180"/>
      <c r="O120" s="180"/>
      <c r="P120" s="180"/>
      <c r="Q120" s="180"/>
      <c r="R120" s="180"/>
    </row>
    <row r="121" spans="1:21">
      <c r="K121" s="180"/>
      <c r="L121" s="180"/>
      <c r="M121" s="180"/>
      <c r="N121" s="180"/>
      <c r="O121" s="180"/>
      <c r="P121" s="180"/>
      <c r="Q121" s="180"/>
      <c r="R121" s="180"/>
    </row>
    <row r="122" spans="1:21">
      <c r="K122" s="180"/>
      <c r="L122" s="180"/>
      <c r="M122" s="180"/>
      <c r="N122" s="180"/>
      <c r="O122" s="180"/>
      <c r="P122" s="180"/>
      <c r="Q122" s="180"/>
      <c r="R122" s="180"/>
    </row>
    <row r="123" spans="1:21">
      <c r="K123" s="180"/>
      <c r="L123" s="180"/>
      <c r="M123" s="180"/>
      <c r="N123" s="180"/>
      <c r="O123" s="180"/>
      <c r="P123" s="180"/>
      <c r="Q123" s="180"/>
      <c r="R123" s="180"/>
    </row>
    <row r="124" spans="1:21">
      <c r="K124" s="180"/>
      <c r="L124" s="180"/>
      <c r="M124" s="180"/>
      <c r="N124" s="180"/>
      <c r="O124" s="180"/>
      <c r="P124" s="180"/>
      <c r="Q124" s="180"/>
      <c r="R124" s="180"/>
    </row>
    <row r="125" spans="1:21">
      <c r="K125" s="180"/>
      <c r="L125" s="180"/>
      <c r="M125" s="180"/>
      <c r="N125" s="180"/>
      <c r="O125" s="180"/>
      <c r="P125" s="180"/>
      <c r="Q125" s="180"/>
      <c r="R125" s="180"/>
    </row>
    <row r="126" spans="1:21">
      <c r="K126" s="180"/>
      <c r="L126" s="180"/>
      <c r="M126" s="180"/>
      <c r="N126" s="180"/>
      <c r="O126" s="180"/>
      <c r="P126" s="180"/>
      <c r="Q126" s="180"/>
      <c r="R126" s="180"/>
    </row>
    <row r="127" spans="1:21">
      <c r="K127" s="180"/>
      <c r="L127" s="180"/>
      <c r="M127" s="180"/>
      <c r="N127" s="180"/>
      <c r="O127" s="180"/>
      <c r="P127" s="180"/>
      <c r="Q127" s="180"/>
      <c r="R127" s="180"/>
    </row>
    <row r="128" spans="1:21">
      <c r="K128" s="180"/>
      <c r="L128" s="180"/>
      <c r="M128" s="180"/>
      <c r="N128" s="180"/>
      <c r="O128" s="180"/>
      <c r="P128" s="180"/>
      <c r="Q128" s="180"/>
      <c r="R128" s="180"/>
    </row>
    <row r="129" spans="11:18">
      <c r="K129" s="180"/>
      <c r="L129" s="180"/>
      <c r="M129" s="180"/>
      <c r="N129" s="180"/>
      <c r="O129" s="180"/>
      <c r="P129" s="180"/>
      <c r="Q129" s="180"/>
      <c r="R129" s="180"/>
    </row>
    <row r="130" spans="11:18">
      <c r="K130" s="180"/>
      <c r="L130" s="180"/>
      <c r="M130" s="180"/>
      <c r="N130" s="180"/>
      <c r="O130" s="180"/>
      <c r="P130" s="180"/>
      <c r="Q130" s="180"/>
      <c r="R130" s="180"/>
    </row>
    <row r="131" spans="11:18">
      <c r="K131" s="180"/>
      <c r="L131" s="180"/>
      <c r="M131" s="180"/>
      <c r="N131" s="180"/>
      <c r="O131" s="180"/>
      <c r="P131" s="180"/>
      <c r="Q131" s="180"/>
      <c r="R131" s="180"/>
    </row>
    <row r="132" spans="11:18">
      <c r="K132" s="180"/>
      <c r="L132" s="180"/>
      <c r="M132" s="180"/>
      <c r="N132" s="180"/>
      <c r="O132" s="180"/>
      <c r="P132" s="180"/>
      <c r="Q132" s="180"/>
      <c r="R132" s="180"/>
    </row>
    <row r="133" spans="11:18">
      <c r="K133" s="180"/>
      <c r="L133" s="180"/>
      <c r="M133" s="180"/>
      <c r="N133" s="180"/>
      <c r="O133" s="180"/>
      <c r="P133" s="180"/>
      <c r="Q133" s="180"/>
      <c r="R133" s="180"/>
    </row>
    <row r="134" spans="11:18">
      <c r="K134" s="180"/>
      <c r="L134" s="180"/>
      <c r="M134" s="180"/>
      <c r="N134" s="180"/>
      <c r="O134" s="180"/>
      <c r="P134" s="180"/>
      <c r="Q134" s="180"/>
      <c r="R134" s="18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workbookViewId="0"/>
  </sheetViews>
  <sheetFormatPr defaultColWidth="11" defaultRowHeight="12"/>
  <cols>
    <col min="1" max="1" width="12.7109375" customWidth="1"/>
    <col min="2" max="2" width="13.7109375" customWidth="1"/>
    <col min="3" max="3" width="49.28515625" customWidth="1"/>
    <col min="4" max="4" width="27.140625" customWidth="1"/>
    <col min="5" max="5" width="50.7109375" customWidth="1"/>
    <col min="6" max="6" width="10.85546875" customWidth="1"/>
    <col min="8" max="8" width="2.5703125" customWidth="1"/>
    <col min="9" max="9" width="19" customWidth="1"/>
  </cols>
  <sheetData>
    <row r="1" spans="1:19" ht="12" customHeight="1">
      <c r="A1" s="10" t="s">
        <v>187</v>
      </c>
      <c r="B1" s="4"/>
      <c r="C1" s="14"/>
      <c r="D1" s="4"/>
      <c r="E1" s="4"/>
      <c r="F1" s="4"/>
      <c r="G1" s="4"/>
      <c r="H1" s="4"/>
      <c r="I1" s="4"/>
      <c r="J1" s="4"/>
      <c r="K1" s="4"/>
      <c r="L1" s="4"/>
      <c r="M1" s="4"/>
      <c r="N1" s="4"/>
      <c r="O1" s="4"/>
      <c r="P1" s="4"/>
      <c r="Q1" s="4"/>
      <c r="R1" s="4"/>
      <c r="S1" s="4"/>
    </row>
    <row r="2" spans="1:19">
      <c r="A2" s="17" t="s">
        <v>188</v>
      </c>
      <c r="B2" s="17"/>
      <c r="C2" s="17" t="s">
        <v>189</v>
      </c>
      <c r="D2" s="3"/>
      <c r="E2" s="3"/>
      <c r="F2" s="3"/>
      <c r="G2" s="3"/>
      <c r="H2" s="3"/>
      <c r="I2" s="3"/>
      <c r="J2" s="3"/>
      <c r="K2" s="3"/>
      <c r="L2" s="3"/>
      <c r="M2" s="3"/>
      <c r="N2" s="3"/>
      <c r="O2" s="3"/>
      <c r="P2" s="3"/>
      <c r="Q2" s="3"/>
      <c r="R2" s="3"/>
      <c r="S2" s="3"/>
    </row>
    <row r="3" spans="1:19">
      <c r="A3" s="17"/>
      <c r="B3" s="17"/>
      <c r="C3" s="17" t="s">
        <v>190</v>
      </c>
      <c r="D3" s="3"/>
      <c r="E3" s="3"/>
      <c r="F3" s="3"/>
      <c r="G3" s="3"/>
      <c r="H3" s="3"/>
      <c r="I3" s="3"/>
      <c r="J3" s="3"/>
      <c r="K3" s="3"/>
      <c r="L3" s="3"/>
      <c r="M3" s="3"/>
      <c r="N3" s="3"/>
      <c r="O3" s="3"/>
      <c r="P3" s="3"/>
      <c r="Q3" s="3"/>
      <c r="R3" s="3"/>
      <c r="S3" s="3"/>
    </row>
    <row r="4" spans="1:19">
      <c r="A4" s="17"/>
      <c r="B4" s="17"/>
      <c r="C4" s="17" t="s">
        <v>191</v>
      </c>
      <c r="D4" s="3"/>
      <c r="E4" s="3"/>
      <c r="F4" s="3"/>
      <c r="G4" s="3"/>
      <c r="H4" s="3"/>
      <c r="I4" s="3"/>
      <c r="J4" s="3"/>
      <c r="K4" s="3"/>
      <c r="L4" s="3"/>
      <c r="M4" s="3"/>
      <c r="N4" s="3"/>
      <c r="O4" s="3"/>
      <c r="P4" s="3"/>
      <c r="Q4" s="3"/>
      <c r="R4" s="3"/>
      <c r="S4" s="3"/>
    </row>
    <row r="5" spans="1:19" ht="12.75" customHeight="1">
      <c r="A5" s="17" t="s">
        <v>192</v>
      </c>
      <c r="B5" s="17"/>
      <c r="C5" s="17"/>
      <c r="D5" s="34" t="s">
        <v>193</v>
      </c>
      <c r="E5" s="3"/>
      <c r="F5" s="3"/>
      <c r="G5" s="3"/>
      <c r="H5" s="3"/>
      <c r="I5" s="3"/>
      <c r="J5" s="3"/>
      <c r="K5" s="3"/>
      <c r="L5" s="3"/>
      <c r="M5" s="3"/>
      <c r="N5" s="3"/>
      <c r="O5" s="3"/>
      <c r="P5" s="3"/>
      <c r="Q5" s="3"/>
      <c r="R5" s="3"/>
      <c r="S5" s="3"/>
    </row>
    <row r="6" spans="1:19" ht="12" customHeight="1">
      <c r="A6" s="17" t="s">
        <v>194</v>
      </c>
      <c r="B6" s="17"/>
      <c r="C6" s="17"/>
      <c r="D6" s="17"/>
      <c r="E6" s="3"/>
      <c r="F6" s="3"/>
      <c r="G6" s="3"/>
      <c r="H6" s="3"/>
      <c r="I6" s="3"/>
      <c r="J6" s="3"/>
      <c r="K6" s="3"/>
      <c r="L6" s="3"/>
      <c r="M6" s="3"/>
      <c r="N6" s="3"/>
      <c r="O6" s="3"/>
      <c r="P6" s="3"/>
      <c r="Q6" s="3"/>
      <c r="R6" s="3"/>
      <c r="S6" s="3"/>
    </row>
    <row r="7" spans="1:19" ht="12.75" customHeight="1">
      <c r="A7" s="18"/>
      <c r="B7" s="17"/>
      <c r="C7" s="17"/>
      <c r="D7" s="3"/>
      <c r="E7" s="3"/>
      <c r="F7" s="3"/>
      <c r="G7" s="3"/>
      <c r="H7" s="3"/>
      <c r="I7" s="3"/>
      <c r="J7" s="3"/>
      <c r="K7" s="3"/>
      <c r="L7" s="3"/>
      <c r="M7" s="3"/>
      <c r="N7" s="3"/>
      <c r="O7" s="3"/>
      <c r="P7" s="3"/>
      <c r="Q7" s="3"/>
      <c r="R7" s="3"/>
      <c r="S7" s="3"/>
    </row>
    <row r="8" spans="1:19" ht="12.75" customHeight="1">
      <c r="A8" s="19" t="s">
        <v>195</v>
      </c>
      <c r="B8" s="19" t="s">
        <v>196</v>
      </c>
      <c r="C8" s="19" t="s">
        <v>197</v>
      </c>
      <c r="D8" s="20"/>
      <c r="E8" s="19" t="s">
        <v>198</v>
      </c>
    </row>
    <row r="9" spans="1:19" ht="12.6" customHeight="1">
      <c r="A9" s="21">
        <v>31989</v>
      </c>
      <c r="B9" s="22" t="s">
        <v>199</v>
      </c>
      <c r="C9" s="11" t="s">
        <v>200</v>
      </c>
      <c r="D9" s="13"/>
      <c r="E9" s="12"/>
      <c r="F9" s="13"/>
      <c r="G9" s="13"/>
      <c r="H9" s="13"/>
      <c r="I9" s="13"/>
      <c r="J9" s="4"/>
      <c r="K9" s="4"/>
      <c r="L9" s="4"/>
      <c r="M9" s="4"/>
      <c r="N9" s="4"/>
      <c r="O9" s="4"/>
      <c r="P9" s="4"/>
      <c r="Q9" s="4"/>
      <c r="R9" s="4"/>
      <c r="S9" s="4"/>
    </row>
    <row r="10" spans="1:19" ht="12.6" customHeight="1">
      <c r="A10" s="21">
        <v>37287</v>
      </c>
      <c r="B10" s="22" t="s">
        <v>199</v>
      </c>
      <c r="C10" s="11" t="s">
        <v>200</v>
      </c>
      <c r="D10" s="18"/>
      <c r="E10" s="17" t="s">
        <v>201</v>
      </c>
      <c r="F10" s="13"/>
      <c r="G10" s="13"/>
      <c r="H10" s="13"/>
      <c r="I10" s="13"/>
      <c r="J10" s="4"/>
      <c r="K10" s="4"/>
      <c r="L10" s="4"/>
      <c r="M10" s="4"/>
      <c r="N10" s="4"/>
      <c r="O10" s="4"/>
      <c r="P10" s="4"/>
      <c r="Q10" s="4"/>
      <c r="R10" s="4"/>
      <c r="S10" s="4"/>
    </row>
    <row r="11" spans="1:19" ht="12.6" customHeight="1">
      <c r="A11" s="21">
        <v>37287</v>
      </c>
      <c r="B11" s="22" t="s">
        <v>202</v>
      </c>
      <c r="C11" s="11" t="s">
        <v>200</v>
      </c>
      <c r="D11" s="18"/>
      <c r="E11" s="17" t="s">
        <v>203</v>
      </c>
      <c r="F11" s="13"/>
      <c r="G11" s="13"/>
      <c r="H11" s="13"/>
      <c r="I11" s="13"/>
      <c r="J11" s="4"/>
      <c r="K11" s="4"/>
      <c r="L11" s="4"/>
      <c r="M11" s="4"/>
      <c r="N11" s="4"/>
      <c r="O11" s="4"/>
      <c r="P11" s="4"/>
      <c r="Q11" s="4"/>
      <c r="R11" s="4"/>
      <c r="S11" s="4"/>
    </row>
    <row r="12" spans="1:19" ht="12.6" customHeight="1">
      <c r="A12" s="21">
        <v>39538</v>
      </c>
      <c r="B12" s="22" t="s">
        <v>199</v>
      </c>
      <c r="C12" s="11" t="s">
        <v>200</v>
      </c>
      <c r="D12" s="18"/>
      <c r="E12" s="17" t="s">
        <v>204</v>
      </c>
      <c r="F12" s="13"/>
      <c r="G12" s="13"/>
      <c r="H12" s="13"/>
      <c r="I12" s="13"/>
      <c r="J12" s="4"/>
      <c r="K12" s="4"/>
      <c r="L12" s="4"/>
      <c r="M12" s="4"/>
      <c r="N12" s="4"/>
      <c r="O12" s="4"/>
      <c r="P12" s="4"/>
      <c r="Q12" s="4"/>
      <c r="R12" s="4"/>
      <c r="S12" s="4"/>
    </row>
    <row r="13" spans="1:19" ht="12.6" customHeight="1">
      <c r="A13" s="21">
        <v>39538</v>
      </c>
      <c r="B13" s="22" t="s">
        <v>199</v>
      </c>
      <c r="C13" s="11" t="s">
        <v>200</v>
      </c>
      <c r="D13" s="18"/>
      <c r="E13" s="17" t="s">
        <v>205</v>
      </c>
      <c r="F13" s="13"/>
      <c r="G13" s="13"/>
      <c r="H13" s="13"/>
      <c r="I13" s="13"/>
      <c r="J13" s="4"/>
      <c r="K13" s="4"/>
      <c r="L13" s="4"/>
      <c r="M13" s="4"/>
      <c r="N13" s="4"/>
      <c r="O13" s="4"/>
      <c r="P13" s="4"/>
      <c r="Q13" s="4"/>
      <c r="R13" s="4"/>
      <c r="S13" s="4"/>
    </row>
    <row r="14" spans="1:19" ht="12.6" customHeight="1">
      <c r="A14" s="21">
        <v>39538</v>
      </c>
      <c r="B14" s="22" t="s">
        <v>202</v>
      </c>
      <c r="C14" s="11" t="s">
        <v>200</v>
      </c>
      <c r="D14" s="18"/>
      <c r="E14" s="17" t="s">
        <v>206</v>
      </c>
      <c r="F14" s="13"/>
      <c r="G14" s="13"/>
      <c r="H14" s="13"/>
      <c r="I14" s="13"/>
      <c r="J14" s="4"/>
      <c r="K14" s="4"/>
      <c r="L14" s="4"/>
      <c r="M14" s="4"/>
      <c r="N14" s="4"/>
      <c r="O14" s="4"/>
      <c r="P14" s="4"/>
      <c r="Q14" s="4"/>
      <c r="R14" s="4"/>
      <c r="S14" s="4"/>
    </row>
    <row r="15" spans="1:19" ht="12.6" customHeight="1">
      <c r="A15" s="21">
        <v>39538</v>
      </c>
      <c r="B15" s="22" t="s">
        <v>202</v>
      </c>
      <c r="C15" s="11" t="s">
        <v>200</v>
      </c>
      <c r="D15" s="18"/>
      <c r="E15" s="17" t="s">
        <v>207</v>
      </c>
      <c r="F15" s="13"/>
      <c r="G15" s="13"/>
      <c r="H15" s="13"/>
      <c r="I15" s="13"/>
      <c r="J15" s="4"/>
      <c r="K15" s="4"/>
      <c r="L15" s="4"/>
      <c r="M15" s="4"/>
      <c r="N15" s="4"/>
      <c r="O15" s="4"/>
      <c r="P15" s="4"/>
      <c r="Q15" s="4"/>
      <c r="R15" s="4"/>
      <c r="S15" s="4"/>
    </row>
    <row r="16" spans="1:19" ht="12.6" customHeight="1">
      <c r="A16" s="21">
        <v>41213</v>
      </c>
      <c r="B16" s="22" t="s">
        <v>202</v>
      </c>
      <c r="C16" s="11" t="s">
        <v>208</v>
      </c>
      <c r="D16" s="18"/>
      <c r="E16" s="17" t="s">
        <v>209</v>
      </c>
      <c r="F16" s="13"/>
      <c r="G16" s="13"/>
      <c r="H16" s="13"/>
      <c r="I16" s="13"/>
      <c r="J16" s="4"/>
      <c r="K16" s="4"/>
      <c r="L16" s="4"/>
      <c r="M16" s="4"/>
      <c r="N16" s="4"/>
      <c r="O16" s="4"/>
      <c r="P16" s="4"/>
      <c r="Q16" s="4"/>
      <c r="R16" s="4"/>
      <c r="S16" s="4"/>
    </row>
    <row r="17" spans="1:19" ht="12.6" customHeight="1">
      <c r="A17" s="21">
        <v>41486</v>
      </c>
      <c r="B17" s="22" t="s">
        <v>202</v>
      </c>
      <c r="C17" s="11" t="s">
        <v>200</v>
      </c>
      <c r="D17" s="18"/>
      <c r="E17" s="17" t="s">
        <v>210</v>
      </c>
      <c r="F17" s="13"/>
      <c r="G17" s="13"/>
      <c r="H17" s="13"/>
      <c r="I17" s="13"/>
      <c r="J17" s="4"/>
      <c r="K17" s="4"/>
      <c r="L17" s="4"/>
      <c r="M17" s="4"/>
      <c r="N17" s="4"/>
      <c r="O17" s="4"/>
      <c r="P17" s="4"/>
      <c r="Q17" s="4"/>
      <c r="R17" s="4"/>
      <c r="S17" s="4"/>
    </row>
    <row r="18" spans="1:19" ht="12.6" customHeight="1">
      <c r="A18" s="23">
        <v>41729</v>
      </c>
      <c r="B18" s="24" t="s">
        <v>202</v>
      </c>
      <c r="C18" s="5" t="s">
        <v>211</v>
      </c>
      <c r="D18" s="33"/>
      <c r="E18" s="3" t="s">
        <v>212</v>
      </c>
      <c r="F18" s="36"/>
      <c r="G18" s="36"/>
      <c r="H18" s="36"/>
      <c r="I18" s="36"/>
      <c r="J18" s="4"/>
      <c r="K18" s="4"/>
      <c r="L18" s="4"/>
      <c r="M18" s="4"/>
      <c r="N18" s="4"/>
      <c r="O18" s="4"/>
      <c r="P18" s="4"/>
      <c r="Q18" s="4"/>
      <c r="R18" s="4"/>
      <c r="S18" s="4"/>
    </row>
    <row r="19" spans="1:19" ht="12.6" customHeight="1">
      <c r="A19" s="23">
        <v>41759</v>
      </c>
      <c r="B19" s="24" t="s">
        <v>199</v>
      </c>
      <c r="C19" s="5" t="s">
        <v>213</v>
      </c>
      <c r="D19" s="33"/>
      <c r="E19" s="3" t="s">
        <v>214</v>
      </c>
      <c r="F19" s="36"/>
      <c r="G19" s="36"/>
      <c r="H19" s="36"/>
      <c r="I19" s="36"/>
      <c r="J19" s="4"/>
      <c r="K19" s="4"/>
      <c r="L19" s="4"/>
      <c r="M19" s="4"/>
      <c r="N19" s="4"/>
      <c r="O19" s="4"/>
      <c r="P19" s="4"/>
      <c r="Q19" s="4"/>
      <c r="R19" s="4"/>
      <c r="S19" s="4"/>
    </row>
    <row r="20" spans="1:19">
      <c r="A20" s="23">
        <v>42094</v>
      </c>
      <c r="B20" s="24" t="s">
        <v>199</v>
      </c>
      <c r="C20" s="5" t="s">
        <v>213</v>
      </c>
      <c r="D20" s="3"/>
      <c r="E20" s="3" t="s">
        <v>215</v>
      </c>
      <c r="F20" s="4"/>
      <c r="G20" s="4"/>
      <c r="H20" s="4"/>
      <c r="I20" s="4"/>
      <c r="J20" s="4"/>
      <c r="K20" s="4"/>
      <c r="L20" s="4"/>
      <c r="M20" s="4"/>
      <c r="N20" s="4"/>
      <c r="O20" s="4"/>
      <c r="P20" s="4"/>
      <c r="Q20" s="4"/>
      <c r="R20" s="4"/>
      <c r="S20" s="4"/>
    </row>
    <row r="21" spans="1:19">
      <c r="A21" s="21">
        <v>43160</v>
      </c>
      <c r="B21" s="22" t="s">
        <v>199</v>
      </c>
      <c r="C21" s="11" t="s">
        <v>227</v>
      </c>
      <c r="D21" s="3"/>
      <c r="E21" s="17" t="s">
        <v>228</v>
      </c>
      <c r="J21" s="4"/>
      <c r="K21" s="4"/>
      <c r="L21" s="4"/>
      <c r="M21" s="4"/>
      <c r="N21" s="4"/>
      <c r="O21" s="4"/>
      <c r="P21" s="4"/>
      <c r="Q21" s="4"/>
      <c r="R21" s="4"/>
      <c r="S21" s="4"/>
    </row>
    <row r="22" spans="1:19">
      <c r="A22" s="23">
        <v>43221</v>
      </c>
      <c r="B22" s="24" t="s">
        <v>199</v>
      </c>
      <c r="C22" s="5" t="s">
        <v>200</v>
      </c>
      <c r="D22" s="3"/>
      <c r="E22" s="3" t="s">
        <v>216</v>
      </c>
      <c r="F22" s="4"/>
      <c r="G22" s="4"/>
      <c r="H22" s="4"/>
      <c r="I22" s="4"/>
      <c r="J22" s="4"/>
      <c r="K22" s="4"/>
      <c r="L22" s="4"/>
      <c r="M22" s="4"/>
      <c r="N22" s="4"/>
      <c r="O22" s="4"/>
      <c r="P22" s="4"/>
      <c r="Q22" s="4"/>
      <c r="R22" s="4"/>
      <c r="S22" s="4"/>
    </row>
    <row r="23" spans="1:19">
      <c r="A23" s="23">
        <v>43221</v>
      </c>
      <c r="B23" s="24" t="s">
        <v>199</v>
      </c>
      <c r="C23" s="5" t="s">
        <v>200</v>
      </c>
      <c r="D23" s="3"/>
      <c r="E23" s="3" t="s">
        <v>217</v>
      </c>
      <c r="F23" s="4"/>
      <c r="G23" s="4"/>
      <c r="H23" s="4"/>
      <c r="I23" s="4"/>
      <c r="J23" s="4"/>
      <c r="K23" s="4"/>
      <c r="L23" s="4"/>
      <c r="M23" s="4"/>
      <c r="N23" s="4"/>
      <c r="O23" s="4"/>
      <c r="P23" s="4"/>
      <c r="Q23" s="4"/>
      <c r="R23" s="4"/>
      <c r="S23" s="4"/>
    </row>
    <row r="24" spans="1:19">
      <c r="A24" s="23">
        <v>43221</v>
      </c>
      <c r="B24" s="24" t="s">
        <v>202</v>
      </c>
      <c r="C24" s="5" t="s">
        <v>200</v>
      </c>
      <c r="D24" s="3"/>
      <c r="E24" s="3" t="s">
        <v>218</v>
      </c>
      <c r="F24" s="4"/>
      <c r="G24" s="4"/>
      <c r="H24" s="4"/>
      <c r="I24" s="4"/>
      <c r="J24" s="4"/>
      <c r="K24" s="4"/>
      <c r="L24" s="4"/>
      <c r="M24" s="4"/>
      <c r="N24" s="4"/>
      <c r="O24" s="4"/>
      <c r="P24" s="4"/>
      <c r="Q24" s="4"/>
      <c r="R24" s="4"/>
      <c r="S24" s="4"/>
    </row>
    <row r="25" spans="1:19">
      <c r="A25" s="23">
        <v>43221</v>
      </c>
      <c r="B25" s="24" t="s">
        <v>202</v>
      </c>
      <c r="C25" s="5" t="s">
        <v>200</v>
      </c>
      <c r="D25" s="3"/>
      <c r="E25" s="3" t="s">
        <v>219</v>
      </c>
      <c r="F25" s="4"/>
      <c r="G25" s="4"/>
      <c r="H25" s="4"/>
      <c r="I25" s="4"/>
      <c r="J25" s="4"/>
      <c r="K25" s="4"/>
      <c r="L25" s="4"/>
      <c r="M25" s="4"/>
      <c r="N25" s="4"/>
      <c r="O25" s="4"/>
      <c r="P25" s="4"/>
      <c r="Q25" s="4"/>
      <c r="R25" s="4"/>
      <c r="S25" s="4"/>
    </row>
    <row r="26" spans="1:19" ht="23.1" customHeight="1">
      <c r="A26" s="23">
        <v>43647</v>
      </c>
      <c r="B26" s="24" t="s">
        <v>202</v>
      </c>
      <c r="C26" s="5" t="s">
        <v>222</v>
      </c>
      <c r="D26" s="3"/>
      <c r="E26" s="3" t="s">
        <v>223</v>
      </c>
      <c r="F26" s="4"/>
      <c r="G26" s="4"/>
      <c r="H26" s="4"/>
      <c r="I26" s="4"/>
      <c r="J26" s="4"/>
      <c r="K26" s="4"/>
      <c r="L26" s="4"/>
      <c r="M26" s="4"/>
      <c r="N26" s="4"/>
      <c r="O26" s="37"/>
      <c r="P26" s="37"/>
      <c r="Q26" s="37"/>
      <c r="R26" s="37"/>
      <c r="S26" s="37"/>
    </row>
    <row r="27" spans="1:19" ht="21.75" customHeight="1">
      <c r="A27" s="23">
        <v>43709</v>
      </c>
      <c r="B27" s="24" t="s">
        <v>199</v>
      </c>
      <c r="C27" s="5" t="s">
        <v>221</v>
      </c>
      <c r="D27" s="3"/>
      <c r="E27" s="3" t="s">
        <v>224</v>
      </c>
      <c r="F27" s="4"/>
      <c r="G27" s="4"/>
      <c r="H27" s="4"/>
      <c r="I27" s="4"/>
      <c r="J27" s="4"/>
      <c r="K27" s="4"/>
      <c r="L27" s="4"/>
      <c r="M27" s="4"/>
      <c r="N27" s="4"/>
      <c r="O27" s="37"/>
      <c r="P27" s="37"/>
      <c r="Q27" s="37"/>
      <c r="R27" s="37"/>
      <c r="S27" s="37"/>
    </row>
    <row r="28" spans="1:19" ht="13.5" customHeight="1">
      <c r="A28" s="25">
        <v>44013</v>
      </c>
      <c r="B28" s="26" t="s">
        <v>199</v>
      </c>
      <c r="C28" s="31" t="s">
        <v>222</v>
      </c>
      <c r="D28" s="29"/>
      <c r="E28" s="29" t="s">
        <v>231</v>
      </c>
      <c r="F28" s="16"/>
      <c r="G28" s="16"/>
      <c r="H28" s="37"/>
      <c r="I28" s="37"/>
      <c r="J28" s="37"/>
      <c r="K28" s="37"/>
      <c r="L28" s="37"/>
      <c r="M28" s="37"/>
      <c r="N28" s="37"/>
      <c r="O28" s="37"/>
      <c r="P28" s="37"/>
      <c r="Q28" s="37"/>
      <c r="R28" s="37"/>
      <c r="S28" s="37"/>
    </row>
    <row r="29" spans="1:19">
      <c r="A29" s="21">
        <v>44197</v>
      </c>
      <c r="B29" s="22" t="s">
        <v>202</v>
      </c>
      <c r="C29" s="11" t="s">
        <v>222</v>
      </c>
      <c r="D29" s="3"/>
      <c r="E29" s="17" t="s">
        <v>225</v>
      </c>
      <c r="J29" s="4"/>
      <c r="K29" s="4"/>
      <c r="L29" s="4"/>
      <c r="M29" s="4"/>
      <c r="N29" s="4"/>
    </row>
    <row r="30" spans="1:19">
      <c r="A30" s="21">
        <v>44317</v>
      </c>
      <c r="B30" s="22" t="s">
        <v>202</v>
      </c>
      <c r="C30" s="11" t="s">
        <v>222</v>
      </c>
      <c r="D30" s="3"/>
      <c r="E30" s="17" t="s">
        <v>229</v>
      </c>
    </row>
    <row r="31" spans="1:19">
      <c r="A31" s="21">
        <v>44378</v>
      </c>
      <c r="B31" s="28" t="s">
        <v>199</v>
      </c>
      <c r="C31" s="32" t="s">
        <v>233</v>
      </c>
      <c r="D31" s="30"/>
      <c r="E31" s="30" t="s">
        <v>232</v>
      </c>
    </row>
    <row r="32" spans="1:19">
      <c r="A32" s="21">
        <v>44409</v>
      </c>
      <c r="B32" s="22" t="s">
        <v>202</v>
      </c>
      <c r="C32" s="11" t="s">
        <v>222</v>
      </c>
      <c r="D32" s="3"/>
      <c r="E32" s="17" t="s">
        <v>230</v>
      </c>
    </row>
    <row r="33" spans="1:14">
      <c r="A33" s="27"/>
      <c r="B33" s="28"/>
      <c r="C33" s="32"/>
      <c r="D33" s="30"/>
      <c r="E33" s="30"/>
      <c r="F33" s="4"/>
      <c r="G33" s="4"/>
      <c r="H33" s="4"/>
      <c r="I33" s="4"/>
      <c r="J33" s="4"/>
      <c r="K33" s="4"/>
      <c r="L33" s="4"/>
      <c r="M33" s="4"/>
      <c r="N33" s="4"/>
    </row>
    <row r="34" spans="1:14">
      <c r="A34" s="35"/>
      <c r="B34" s="4"/>
      <c r="C34" s="4"/>
      <c r="D34" s="4"/>
      <c r="E34" s="4"/>
      <c r="F34" s="4"/>
      <c r="G34" s="4"/>
      <c r="H34" s="4"/>
      <c r="I34" s="4"/>
      <c r="J34" s="4"/>
      <c r="K34" s="4"/>
      <c r="L34" s="4"/>
      <c r="M34" s="4"/>
      <c r="N34" s="4"/>
    </row>
    <row r="35" spans="1:14">
      <c r="A35" s="35"/>
      <c r="B35" s="4"/>
      <c r="C35" s="4"/>
      <c r="D35" s="4"/>
      <c r="E35" s="4"/>
      <c r="F35" s="4"/>
      <c r="G35" s="4"/>
      <c r="H35" s="4"/>
      <c r="I35" s="4"/>
      <c r="J35" s="4"/>
      <c r="K35" s="4"/>
      <c r="L35" s="4"/>
      <c r="M35" s="4"/>
      <c r="N35" s="4"/>
    </row>
    <row r="36" spans="1:14">
      <c r="A36" s="35"/>
      <c r="B36" s="4"/>
      <c r="C36" s="4"/>
      <c r="D36" s="4"/>
      <c r="E36" s="4"/>
      <c r="F36" s="4"/>
      <c r="G36" s="4"/>
      <c r="H36" s="4"/>
      <c r="I36" s="4"/>
      <c r="J36" s="4"/>
      <c r="K36" s="4"/>
      <c r="L36" s="4"/>
      <c r="M36" s="4"/>
      <c r="N36" s="4"/>
    </row>
    <row r="37" spans="1:14">
      <c r="A37" s="35"/>
      <c r="B37" s="4"/>
      <c r="C37" s="4"/>
      <c r="D37" s="4"/>
      <c r="E37" s="4"/>
      <c r="F37" s="4"/>
      <c r="G37" s="4"/>
      <c r="H37" s="4"/>
      <c r="I37" s="4"/>
      <c r="J37" s="4"/>
      <c r="K37" s="4"/>
      <c r="L37" s="4"/>
      <c r="M37" s="4"/>
      <c r="N37" s="4"/>
    </row>
    <row r="38" spans="1:14">
      <c r="A38" s="35"/>
      <c r="B38" s="4"/>
      <c r="C38" s="4"/>
      <c r="D38" s="4"/>
      <c r="E38" s="4"/>
      <c r="F38" s="4"/>
      <c r="G38" s="4"/>
      <c r="H38" s="4"/>
      <c r="I38" s="4"/>
      <c r="J38" s="4"/>
      <c r="K38" s="4"/>
      <c r="L38" s="4"/>
      <c r="M38" s="4"/>
      <c r="N38" s="4"/>
    </row>
    <row r="39" spans="1:14">
      <c r="A39" s="35"/>
      <c r="B39" s="4"/>
      <c r="C39" s="4"/>
      <c r="D39" s="4"/>
      <c r="E39" s="4"/>
      <c r="F39" s="4"/>
      <c r="G39" s="4"/>
      <c r="H39" s="4"/>
      <c r="I39" s="4"/>
      <c r="J39" s="4"/>
      <c r="K39" s="4"/>
      <c r="L39" s="4"/>
      <c r="M39" s="4"/>
      <c r="N39" s="4"/>
    </row>
    <row r="40" spans="1:14">
      <c r="A40" s="35"/>
      <c r="B40" s="4"/>
      <c r="C40" s="4"/>
      <c r="D40" s="4"/>
      <c r="E40" s="4"/>
      <c r="F40" s="4"/>
      <c r="G40" s="4"/>
      <c r="H40" s="4"/>
      <c r="I40" s="4"/>
      <c r="J40" s="4"/>
      <c r="K40" s="4"/>
      <c r="L40" s="4"/>
      <c r="M40" s="4"/>
      <c r="N40" s="4"/>
    </row>
    <row r="41" spans="1:14">
      <c r="A41" s="35"/>
      <c r="B41" s="4"/>
      <c r="C41" s="4"/>
      <c r="D41" s="4"/>
      <c r="E41" s="4"/>
      <c r="F41" s="4"/>
      <c r="G41" s="4"/>
      <c r="H41" s="4"/>
      <c r="I41" s="4"/>
      <c r="J41" s="4"/>
      <c r="K41" s="4"/>
      <c r="L41" s="4"/>
      <c r="M41" s="4"/>
      <c r="N41" s="4"/>
    </row>
    <row r="42" spans="1:14">
      <c r="A42" s="35"/>
      <c r="B42" s="4"/>
      <c r="C42" s="4"/>
      <c r="D42" s="4"/>
      <c r="E42" s="4"/>
      <c r="F42" s="4"/>
      <c r="G42" s="4"/>
      <c r="H42" s="4"/>
      <c r="I42" s="4"/>
      <c r="J42" s="4"/>
      <c r="K42" s="4"/>
      <c r="L42" s="4"/>
      <c r="M42" s="4"/>
      <c r="N42" s="4"/>
    </row>
    <row r="43" spans="1:14">
      <c r="A43" s="35"/>
      <c r="B43" s="4"/>
      <c r="C43" s="4"/>
      <c r="D43" s="4"/>
      <c r="E43" s="4"/>
      <c r="F43" s="4"/>
      <c r="G43" s="4"/>
      <c r="H43" s="4"/>
      <c r="I43" s="4"/>
      <c r="J43" s="4"/>
      <c r="K43" s="4"/>
      <c r="L43" s="4"/>
      <c r="M43" s="4"/>
      <c r="N43" s="4"/>
    </row>
    <row r="44" spans="1:14">
      <c r="A44" s="35"/>
      <c r="B44" s="4"/>
      <c r="C44" s="4"/>
      <c r="D44" s="4"/>
      <c r="E44" s="4"/>
      <c r="F44" s="4"/>
      <c r="G44" s="4"/>
      <c r="H44" s="4"/>
      <c r="I44" s="4"/>
      <c r="J44" s="4"/>
      <c r="K44" s="4"/>
      <c r="L44" s="4"/>
      <c r="M44" s="4"/>
      <c r="N44" s="4"/>
    </row>
    <row r="45" spans="1:14">
      <c r="A45" s="35"/>
      <c r="B45" s="4"/>
      <c r="C45" s="4"/>
      <c r="D45" s="4"/>
      <c r="E45" s="4"/>
      <c r="F45" s="4"/>
      <c r="G45" s="4"/>
      <c r="H45" s="4"/>
      <c r="I45" s="4"/>
      <c r="J45" s="4"/>
      <c r="K45" s="4"/>
      <c r="L45" s="4"/>
      <c r="M45" s="4"/>
      <c r="N45" s="4"/>
    </row>
    <row r="46" spans="1:14">
      <c r="A46" s="35"/>
      <c r="B46" s="4"/>
      <c r="C46" s="4"/>
      <c r="D46" s="4"/>
      <c r="E46" s="4"/>
      <c r="F46" s="4"/>
      <c r="G46" s="4"/>
      <c r="H46" s="4"/>
      <c r="I46" s="4"/>
      <c r="J46" s="4"/>
      <c r="K46" s="4"/>
      <c r="L46" s="4"/>
      <c r="M46" s="4"/>
      <c r="N46" s="4"/>
    </row>
    <row r="47" spans="1:14">
      <c r="A47" s="35"/>
      <c r="B47" s="4"/>
      <c r="C47" s="4"/>
      <c r="D47" s="4"/>
      <c r="E47" s="4"/>
      <c r="F47" s="4"/>
      <c r="G47" s="4"/>
      <c r="H47" s="4"/>
      <c r="I47" s="4"/>
      <c r="J47" s="4"/>
      <c r="K47" s="4"/>
      <c r="L47" s="4"/>
      <c r="M47" s="4"/>
      <c r="N47" s="4"/>
    </row>
    <row r="48" spans="1:14">
      <c r="A48" s="35"/>
      <c r="B48" s="4"/>
      <c r="C48" s="4"/>
      <c r="D48" s="4"/>
      <c r="E48" s="4"/>
      <c r="F48" s="4"/>
      <c r="G48" s="4"/>
      <c r="H48" s="4"/>
      <c r="I48" s="4"/>
    </row>
    <row r="49" spans="1:5">
      <c r="A49" s="15"/>
      <c r="B49" s="12"/>
      <c r="C49" s="12"/>
      <c r="E49" s="12"/>
    </row>
    <row r="50" spans="1:5">
      <c r="A50" s="15"/>
      <c r="B50" s="12"/>
      <c r="C50" s="12"/>
      <c r="E50" s="12"/>
    </row>
    <row r="51" spans="1:5">
      <c r="A51" s="15"/>
      <c r="B51" s="12"/>
      <c r="C51" s="12"/>
      <c r="E51" s="12"/>
    </row>
    <row r="52" spans="1:5">
      <c r="A52" s="15"/>
      <c r="B52" s="12"/>
      <c r="C52" s="12"/>
      <c r="E52" s="12"/>
    </row>
    <row r="53" spans="1:5">
      <c r="A53" s="15"/>
      <c r="B53" s="12"/>
      <c r="C53" s="12"/>
      <c r="E53" s="12"/>
    </row>
    <row r="54" spans="1:5">
      <c r="A54" s="15"/>
      <c r="B54" s="12"/>
      <c r="C54" s="12"/>
      <c r="E54" s="12"/>
    </row>
    <row r="55" spans="1:5">
      <c r="A55" s="15"/>
      <c r="B55" s="12"/>
      <c r="C55" s="12"/>
      <c r="E55" s="12"/>
    </row>
    <row r="56" spans="1:5">
      <c r="A56" s="15"/>
      <c r="B56" s="12"/>
      <c r="C56" s="12"/>
      <c r="E56" s="12"/>
    </row>
    <row r="57" spans="1:5">
      <c r="A57" s="15"/>
      <c r="B57" s="12"/>
      <c r="C57" s="12"/>
      <c r="E57" s="12"/>
    </row>
    <row r="58" spans="1:5">
      <c r="A58" s="15"/>
      <c r="B58" s="12"/>
      <c r="C58" s="12"/>
      <c r="E58" s="12"/>
    </row>
    <row r="59" spans="1:5">
      <c r="A59" s="15"/>
      <c r="B59" s="12"/>
      <c r="C59" s="12"/>
      <c r="E59" s="12"/>
    </row>
    <row r="60" spans="1:5">
      <c r="A60" s="15"/>
      <c r="B60" s="12"/>
      <c r="C60" s="12"/>
      <c r="E60" s="12"/>
    </row>
    <row r="61" spans="1:5">
      <c r="A61" s="15"/>
      <c r="B61" s="12"/>
      <c r="C61" s="12"/>
      <c r="E61" s="12"/>
    </row>
    <row r="62" spans="1:5">
      <c r="A62" s="15"/>
      <c r="B62" s="12"/>
      <c r="C62" s="12"/>
      <c r="E62" s="12"/>
    </row>
    <row r="63" spans="1:5">
      <c r="A63" s="15"/>
      <c r="B63" s="12"/>
      <c r="C63" s="12"/>
      <c r="E63" s="12"/>
    </row>
    <row r="64" spans="1:5">
      <c r="A64" s="15"/>
      <c r="B64" s="12"/>
      <c r="C64" s="12"/>
      <c r="E64" s="12"/>
    </row>
    <row r="65" spans="1:5">
      <c r="A65" s="15"/>
      <c r="B65" s="12"/>
      <c r="C65" s="12"/>
      <c r="E65" s="12"/>
    </row>
    <row r="66" spans="1:5">
      <c r="A66" s="15"/>
      <c r="B66" s="12"/>
      <c r="C66" s="12"/>
      <c r="E66" s="12"/>
    </row>
    <row r="67" spans="1:5">
      <c r="A67" s="15"/>
      <c r="B67" s="12"/>
      <c r="C67" s="12"/>
      <c r="E67" s="12"/>
    </row>
    <row r="68" spans="1:5">
      <c r="A68" s="15"/>
      <c r="B68" s="12"/>
      <c r="C68" s="12"/>
      <c r="E68" s="12"/>
    </row>
    <row r="69" spans="1:5">
      <c r="A69" s="15"/>
      <c r="B69" s="12"/>
      <c r="C69" s="12"/>
      <c r="E69" s="12"/>
    </row>
    <row r="70" spans="1:5">
      <c r="A70" s="15"/>
      <c r="B70" s="12"/>
      <c r="C70" s="12"/>
      <c r="E70" s="12"/>
    </row>
  </sheetData>
  <conditionalFormatting sqref="A27:D27 A1:XFD20 A22:I25 J29:XFD29 F26:I27 J21:XFD27 A32:XFD1048576">
    <cfRule type="expression" dxfId="974" priority="1217">
      <formula>1&lt;&gt;0</formula>
    </cfRule>
    <cfRule type="expression" dxfId="973" priority="1218">
      <formula>1&lt;&gt;0</formula>
    </cfRule>
    <cfRule type="expression" dxfId="972" priority="1219">
      <formula>1&lt;&gt;0</formula>
    </cfRule>
    <cfRule type="expression" dxfId="971" priority="1220">
      <formula>1&lt;&gt;0</formula>
    </cfRule>
    <cfRule type="expression" dxfId="970" priority="1221">
      <formula>1&lt;&gt;0</formula>
    </cfRule>
    <cfRule type="expression" dxfId="969" priority="1222">
      <formula>1&lt;&gt;0</formula>
    </cfRule>
    <cfRule type="expression" dxfId="968" priority="1223">
      <formula>1&lt;&gt;0</formula>
    </cfRule>
    <cfRule type="expression" dxfId="967" priority="1224">
      <formula>1&lt;&gt;0</formula>
    </cfRule>
    <cfRule type="expression" dxfId="966" priority="1225">
      <formula>1&lt;&gt;0</formula>
    </cfRule>
    <cfRule type="expression" dxfId="965" priority="1226">
      <formula>1&lt;&gt;0</formula>
    </cfRule>
    <cfRule type="expression" dxfId="964" priority="1227">
      <formula>1&lt;&gt;0</formula>
    </cfRule>
    <cfRule type="expression" dxfId="963" priority="1228">
      <formula>1&lt;&gt;0</formula>
    </cfRule>
    <cfRule type="expression" dxfId="962" priority="1229">
      <formula>1&lt;&gt;0</formula>
    </cfRule>
    <cfRule type="expression" dxfId="961" priority="1230">
      <formula>1&lt;&gt;0</formula>
    </cfRule>
    <cfRule type="expression" dxfId="960" priority="1231">
      <formula>1&lt;&gt;0</formula>
    </cfRule>
    <cfRule type="expression" dxfId="959" priority="1232">
      <formula>1&lt;&gt;0</formula>
    </cfRule>
    <cfRule type="expression" dxfId="958" priority="1233">
      <formula>1&lt;&gt;0</formula>
    </cfRule>
    <cfRule type="expression" dxfId="957" priority="1234">
      <formula>1&lt;&gt;0</formula>
    </cfRule>
    <cfRule type="expression" dxfId="956" priority="1235">
      <formula>1&lt;&gt;0</formula>
    </cfRule>
    <cfRule type="expression" dxfId="955" priority="1236">
      <formula>1&lt;&gt;0</formula>
    </cfRule>
    <cfRule type="expression" dxfId="954" priority="1237">
      <formula>1&lt;&gt;0</formula>
    </cfRule>
    <cfRule type="expression" dxfId="953" priority="1238">
      <formula>1&lt;&gt;0</formula>
    </cfRule>
    <cfRule type="expression" dxfId="952" priority="1239">
      <formula>1&lt;&gt;0</formula>
    </cfRule>
    <cfRule type="expression" dxfId="951" priority="1240">
      <formula>1&lt;&gt;0</formula>
    </cfRule>
  </conditionalFormatting>
  <conditionalFormatting sqref="E27">
    <cfRule type="expression" dxfId="950" priority="1193">
      <formula>1&lt;&gt;0</formula>
    </cfRule>
    <cfRule type="expression" dxfId="949" priority="1194">
      <formula>1&lt;&gt;0</formula>
    </cfRule>
    <cfRule type="expression" dxfId="948" priority="1195">
      <formula>1&lt;&gt;0</formula>
    </cfRule>
    <cfRule type="expression" dxfId="947" priority="1196">
      <formula>1&lt;&gt;0</formula>
    </cfRule>
    <cfRule type="expression" dxfId="946" priority="1197">
      <formula>1&lt;&gt;0</formula>
    </cfRule>
    <cfRule type="expression" dxfId="945" priority="1198">
      <formula>1&lt;&gt;0</formula>
    </cfRule>
    <cfRule type="expression" dxfId="944" priority="1199">
      <formula>1&lt;&gt;0</formula>
    </cfRule>
    <cfRule type="expression" dxfId="943" priority="1200">
      <formula>1&lt;&gt;0</formula>
    </cfRule>
    <cfRule type="expression" dxfId="942" priority="1201">
      <formula>1&lt;&gt;0</formula>
    </cfRule>
    <cfRule type="expression" dxfId="941" priority="1202">
      <formula>1&lt;&gt;0</formula>
    </cfRule>
    <cfRule type="expression" dxfId="940" priority="1203">
      <formula>1&lt;&gt;0</formula>
    </cfRule>
    <cfRule type="expression" dxfId="939" priority="1204">
      <formula>1&lt;&gt;0</formula>
    </cfRule>
    <cfRule type="expression" dxfId="938" priority="1205">
      <formula>1&lt;&gt;0</formula>
    </cfRule>
    <cfRule type="expression" dxfId="937" priority="1206">
      <formula>1&lt;&gt;0</formula>
    </cfRule>
    <cfRule type="expression" dxfId="936" priority="1207">
      <formula>1&lt;&gt;0</formula>
    </cfRule>
    <cfRule type="expression" dxfId="935" priority="1208">
      <formula>1&lt;&gt;0</formula>
    </cfRule>
    <cfRule type="expression" dxfId="934" priority="1209">
      <formula>1&lt;&gt;0</formula>
    </cfRule>
    <cfRule type="expression" dxfId="933" priority="1210">
      <formula>1&lt;&gt;0</formula>
    </cfRule>
    <cfRule type="expression" dxfId="932" priority="1211">
      <formula>1&lt;&gt;0</formula>
    </cfRule>
    <cfRule type="expression" dxfId="931" priority="1212">
      <formula>1&lt;&gt;0</formula>
    </cfRule>
    <cfRule type="expression" dxfId="930" priority="1213">
      <formula>1&lt;&gt;0</formula>
    </cfRule>
    <cfRule type="expression" dxfId="929" priority="1214">
      <formula>1&lt;&gt;0</formula>
    </cfRule>
    <cfRule type="expression" dxfId="928" priority="1215">
      <formula>1&lt;&gt;0</formula>
    </cfRule>
    <cfRule type="expression" dxfId="927" priority="1216">
      <formula>1&lt;&gt;0</formula>
    </cfRule>
  </conditionalFormatting>
  <conditionalFormatting sqref="A1:XFD20 F26:XFD26 A27:I27 J29:XFD29 A22:XFD25 J21:XFD21 A32:XFD1048576">
    <cfRule type="expression" dxfId="926" priority="1162">
      <formula>1&lt;&gt;0</formula>
    </cfRule>
    <cfRule type="expression" dxfId="925" priority="1163">
      <formula>1&lt;&gt;0</formula>
    </cfRule>
    <cfRule type="expression" dxfId="924" priority="1164">
      <formula>1&lt;&gt;0</formula>
    </cfRule>
    <cfRule type="expression" dxfId="923" priority="1165">
      <formula>1&lt;&gt;0</formula>
    </cfRule>
    <cfRule type="expression" dxfId="922" priority="1166">
      <formula>1&lt;&gt;0</formula>
    </cfRule>
    <cfRule type="expression" dxfId="921" priority="1167">
      <formula>1&lt;&gt;0</formula>
    </cfRule>
    <cfRule type="expression" dxfId="920" priority="1168">
      <formula>1&lt;&gt;0</formula>
    </cfRule>
    <cfRule type="expression" dxfId="919" priority="1169">
      <formula>1&lt;&gt;0</formula>
    </cfRule>
    <cfRule type="expression" dxfId="918" priority="1170">
      <formula>1&lt;&gt;0</formula>
    </cfRule>
    <cfRule type="expression" dxfId="917" priority="1171">
      <formula>1&lt;&gt;0</formula>
    </cfRule>
    <cfRule type="expression" dxfId="916" priority="1172">
      <formula>1&lt;&gt;0</formula>
    </cfRule>
    <cfRule type="expression" dxfId="915" priority="1173">
      <formula>1&lt;&gt;0</formula>
    </cfRule>
    <cfRule type="expression" dxfId="914" priority="1174">
      <formula>1&lt;&gt;0</formula>
    </cfRule>
    <cfRule type="expression" dxfId="913" priority="1175">
      <formula>1&lt;&gt;0</formula>
    </cfRule>
    <cfRule type="expression" dxfId="912" priority="1176">
      <formula>1&lt;&gt;0</formula>
    </cfRule>
    <cfRule type="expression" dxfId="911" priority="1177">
      <formula>1&lt;&gt;0</formula>
    </cfRule>
    <cfRule type="expression" dxfId="910" priority="1178">
      <formula>1&lt;&gt;0</formula>
    </cfRule>
    <cfRule type="expression" dxfId="909" priority="1179">
      <formula>1&lt;&gt;0</formula>
    </cfRule>
    <cfRule type="expression" dxfId="908" priority="1180">
      <formula>1&lt;&gt;0</formula>
    </cfRule>
    <cfRule type="expression" dxfId="907" priority="1181">
      <formula>1&lt;&gt;0</formula>
    </cfRule>
    <cfRule type="expression" dxfId="906" priority="1182">
      <formula>1&lt;&gt;0</formula>
    </cfRule>
    <cfRule type="expression" dxfId="905" priority="1183">
      <formula>1&lt;&gt;0</formula>
    </cfRule>
    <cfRule type="expression" dxfId="904" priority="1184">
      <formula>1&lt;&gt;0</formula>
    </cfRule>
    <cfRule type="expression" dxfId="903" priority="1185">
      <formula>1&lt;&gt;0</formula>
    </cfRule>
    <cfRule type="expression" dxfId="902" priority="1186">
      <formula>1&lt;&gt;0</formula>
    </cfRule>
    <cfRule type="expression" dxfId="901" priority="1187">
      <formula>1&lt;&gt;0</formula>
    </cfRule>
    <cfRule type="expression" dxfId="900" priority="1188">
      <formula>1&lt;&gt;0</formula>
    </cfRule>
    <cfRule type="expression" dxfId="899" priority="1189">
      <formula>1&lt;&gt;0</formula>
    </cfRule>
    <cfRule type="expression" dxfId="898" priority="1190">
      <formula>1&lt;&gt;0</formula>
    </cfRule>
    <cfRule type="expression" dxfId="897" priority="1191">
      <formula>1&lt;&gt;0</formula>
    </cfRule>
    <cfRule type="expression" dxfId="896" priority="1192">
      <formula>1&lt;&gt;0</formula>
    </cfRule>
  </conditionalFormatting>
  <conditionalFormatting sqref="A26:B26 D26:E26">
    <cfRule type="expression" dxfId="895" priority="1107">
      <formula>1&lt;&gt;0</formula>
    </cfRule>
    <cfRule type="expression" dxfId="894" priority="1108">
      <formula>1&lt;&gt;0</formula>
    </cfRule>
    <cfRule type="expression" dxfId="893" priority="1109">
      <formula>1&lt;&gt;0</formula>
    </cfRule>
    <cfRule type="expression" dxfId="892" priority="1110">
      <formula>1&lt;&gt;0</formula>
    </cfRule>
    <cfRule type="expression" dxfId="891" priority="1111">
      <formula>1&lt;&gt;0</formula>
    </cfRule>
    <cfRule type="expression" dxfId="890" priority="1112">
      <formula>1&lt;&gt;0</formula>
    </cfRule>
    <cfRule type="expression" dxfId="889" priority="1113">
      <formula>1&lt;&gt;0</formula>
    </cfRule>
    <cfRule type="expression" dxfId="888" priority="1114">
      <formula>1&lt;&gt;0</formula>
    </cfRule>
    <cfRule type="expression" dxfId="887" priority="1115">
      <formula>1&lt;&gt;0</formula>
    </cfRule>
    <cfRule type="expression" dxfId="886" priority="1116">
      <formula>1&lt;&gt;0</formula>
    </cfRule>
    <cfRule type="expression" dxfId="885" priority="1117">
      <formula>1&lt;&gt;0</formula>
    </cfRule>
    <cfRule type="expression" dxfId="884" priority="1118">
      <formula>1&lt;&gt;0</formula>
    </cfRule>
    <cfRule type="expression" dxfId="883" priority="1119">
      <formula>1&lt;&gt;0</formula>
    </cfRule>
    <cfRule type="expression" dxfId="882" priority="1120">
      <formula>1&lt;&gt;0</formula>
    </cfRule>
    <cfRule type="expression" dxfId="881" priority="1121">
      <formula>1&lt;&gt;0</formula>
    </cfRule>
    <cfRule type="expression" dxfId="880" priority="1122">
      <formula>1&lt;&gt;0</formula>
    </cfRule>
    <cfRule type="expression" dxfId="879" priority="1123">
      <formula>1&lt;&gt;0</formula>
    </cfRule>
    <cfRule type="expression" dxfId="878" priority="1124">
      <formula>1&lt;&gt;0</formula>
    </cfRule>
    <cfRule type="expression" dxfId="877" priority="1125">
      <formula>1&lt;&gt;0</formula>
    </cfRule>
    <cfRule type="expression" dxfId="876" priority="1126">
      <formula>1&lt;&gt;0</formula>
    </cfRule>
    <cfRule type="expression" dxfId="875" priority="1127">
      <formula>1&lt;&gt;0</formula>
    </cfRule>
    <cfRule type="expression" dxfId="874" priority="1128">
      <formula>1&lt;&gt;0</formula>
    </cfRule>
    <cfRule type="expression" dxfId="873" priority="1129">
      <formula>1&lt;&gt;0</formula>
    </cfRule>
    <cfRule type="expression" dxfId="872" priority="1130">
      <formula>1&lt;&gt;0</formula>
    </cfRule>
    <cfRule type="expression" dxfId="871" priority="1131">
      <formula>1&lt;&gt;0</formula>
    </cfRule>
    <cfRule type="expression" dxfId="870" priority="1132">
      <formula>1&lt;&gt;0</formula>
    </cfRule>
    <cfRule type="expression" dxfId="869" priority="1133">
      <formula>1&lt;&gt;0</formula>
    </cfRule>
    <cfRule type="expression" dxfId="868" priority="1134">
      <formula>1&lt;&gt;0</formula>
    </cfRule>
    <cfRule type="expression" dxfId="867" priority="1135">
      <formula>1&lt;&gt;0</formula>
    </cfRule>
    <cfRule type="expression" dxfId="866" priority="1136">
      <formula>1&lt;&gt;0</formula>
    </cfRule>
    <cfRule type="expression" dxfId="865" priority="1137">
      <formula>1&lt;&gt;0</formula>
    </cfRule>
    <cfRule type="expression" dxfId="864" priority="1138">
      <formula>1&lt;&gt;0</formula>
    </cfRule>
    <cfRule type="expression" dxfId="863" priority="1139">
      <formula>1&lt;&gt;0</formula>
    </cfRule>
    <cfRule type="expression" dxfId="862" priority="1140">
      <formula>1&lt;&gt;0</formula>
    </cfRule>
    <cfRule type="expression" dxfId="861" priority="1141">
      <formula>1&lt;&gt;0</formula>
    </cfRule>
    <cfRule type="expression" dxfId="860" priority="1142">
      <formula>1&lt;&gt;0</formula>
    </cfRule>
    <cfRule type="expression" dxfId="859" priority="1143">
      <formula>1&lt;&gt;0</formula>
    </cfRule>
    <cfRule type="expression" dxfId="858" priority="1144">
      <formula>1&lt;&gt;0</formula>
    </cfRule>
    <cfRule type="expression" dxfId="857" priority="1145">
      <formula>1&lt;&gt;0</formula>
    </cfRule>
    <cfRule type="expression" dxfId="856" priority="1146">
      <formula>1&lt;&gt;0</formula>
    </cfRule>
    <cfRule type="expression" dxfId="855" priority="1147">
      <formula>1&lt;&gt;0</formula>
    </cfRule>
    <cfRule type="expression" dxfId="854" priority="1148">
      <formula>1&lt;&gt;0</formula>
    </cfRule>
    <cfRule type="expression" dxfId="853" priority="1149">
      <formula>1&lt;&gt;0</formula>
    </cfRule>
    <cfRule type="expression" dxfId="852" priority="1150">
      <formula>1&lt;&gt;0</formula>
    </cfRule>
    <cfRule type="expression" dxfId="851" priority="1151">
      <formula>1&lt;&gt;0</formula>
    </cfRule>
    <cfRule type="expression" dxfId="850" priority="1152">
      <formula>1&lt;&gt;0</formula>
    </cfRule>
    <cfRule type="expression" dxfId="849" priority="1153">
      <formula>1&lt;&gt;0</formula>
    </cfRule>
    <cfRule type="expression" dxfId="848" priority="1154">
      <formula>1&lt;&gt;0</formula>
    </cfRule>
    <cfRule type="expression" dxfId="847" priority="1155">
      <formula>1&lt;&gt;0</formula>
    </cfRule>
    <cfRule type="expression" dxfId="846" priority="1156">
      <formula>1&lt;&gt;0</formula>
    </cfRule>
    <cfRule type="expression" dxfId="845" priority="1157">
      <formula>1&lt;&gt;0</formula>
    </cfRule>
    <cfRule type="expression" dxfId="844" priority="1158">
      <formula>1&lt;&gt;0</formula>
    </cfRule>
    <cfRule type="expression" dxfId="843" priority="1159">
      <formula>1&lt;&gt;0</formula>
    </cfRule>
    <cfRule type="expression" dxfId="842" priority="1160">
      <formula>1&lt;&gt;0</formula>
    </cfRule>
    <cfRule type="expression" dxfId="841" priority="1161">
      <formula>1&lt;&gt;0</formula>
    </cfRule>
  </conditionalFormatting>
  <conditionalFormatting sqref="C26">
    <cfRule type="expression" dxfId="840" priority="1053">
      <formula>1&lt;&gt;0</formula>
    </cfRule>
    <cfRule type="expression" dxfId="839" priority="1054">
      <formula>1&lt;&gt;0</formula>
    </cfRule>
    <cfRule type="expression" dxfId="838" priority="1055">
      <formula>1&lt;&gt;0</formula>
    </cfRule>
    <cfRule type="expression" dxfId="837" priority="1056">
      <formula>1&lt;&gt;0</formula>
    </cfRule>
    <cfRule type="expression" dxfId="836" priority="1057">
      <formula>1&lt;&gt;0</formula>
    </cfRule>
    <cfRule type="expression" dxfId="835" priority="1058">
      <formula>1&lt;&gt;0</formula>
    </cfRule>
    <cfRule type="expression" dxfId="834" priority="1059">
      <formula>1&lt;&gt;0</formula>
    </cfRule>
    <cfRule type="expression" dxfId="833" priority="1060">
      <formula>1&lt;&gt;0</formula>
    </cfRule>
    <cfRule type="expression" dxfId="832" priority="1061">
      <formula>1&lt;&gt;0</formula>
    </cfRule>
    <cfRule type="expression" dxfId="831" priority="1062">
      <formula>1&lt;&gt;0</formula>
    </cfRule>
    <cfRule type="expression" dxfId="830" priority="1063">
      <formula>1&lt;&gt;0</formula>
    </cfRule>
    <cfRule type="expression" dxfId="829" priority="1064">
      <formula>1&lt;&gt;0</formula>
    </cfRule>
    <cfRule type="expression" dxfId="828" priority="1065">
      <formula>1&lt;&gt;0</formula>
    </cfRule>
    <cfRule type="expression" dxfId="827" priority="1066">
      <formula>1&lt;&gt;0</formula>
    </cfRule>
    <cfRule type="expression" dxfId="826" priority="1067">
      <formula>1&lt;&gt;0</formula>
    </cfRule>
    <cfRule type="expression" dxfId="825" priority="1068">
      <formula>1&lt;&gt;0</formula>
    </cfRule>
    <cfRule type="expression" dxfId="824" priority="1069">
      <formula>1&lt;&gt;0</formula>
    </cfRule>
    <cfRule type="expression" dxfId="823" priority="1070">
      <formula>1&lt;&gt;0</formula>
    </cfRule>
    <cfRule type="expression" dxfId="822" priority="1071">
      <formula>1&lt;&gt;0</formula>
    </cfRule>
    <cfRule type="expression" dxfId="821" priority="1072">
      <formula>1&lt;&gt;0</formula>
    </cfRule>
    <cfRule type="expression" dxfId="820" priority="1073">
      <formula>1&lt;&gt;0</formula>
    </cfRule>
    <cfRule type="expression" dxfId="819" priority="1074">
      <formula>1&lt;&gt;0</formula>
    </cfRule>
    <cfRule type="expression" dxfId="818" priority="1075">
      <formula>1&lt;&gt;0</formula>
    </cfRule>
    <cfRule type="expression" dxfId="817" priority="1076">
      <formula>1&lt;&gt;0</formula>
    </cfRule>
    <cfRule type="expression" dxfId="816" priority="1077">
      <formula>1&lt;&gt;0</formula>
    </cfRule>
    <cfRule type="expression" dxfId="815" priority="1078">
      <formula>1&lt;&gt;0</formula>
    </cfRule>
    <cfRule type="expression" dxfId="814" priority="1079">
      <formula>1&lt;&gt;0</formula>
    </cfRule>
    <cfRule type="expression" dxfId="813" priority="1080">
      <formula>1&lt;&gt;0</formula>
    </cfRule>
    <cfRule type="expression" dxfId="812" priority="1081">
      <formula>1&lt;&gt;0</formula>
    </cfRule>
    <cfRule type="expression" dxfId="811" priority="1082">
      <formula>1&lt;&gt;0</formula>
    </cfRule>
    <cfRule type="expression" dxfId="810" priority="1083">
      <formula>1&lt;&gt;0</formula>
    </cfRule>
    <cfRule type="expression" dxfId="809" priority="1084">
      <formula>1&lt;&gt;0</formula>
    </cfRule>
    <cfRule type="expression" dxfId="808" priority="1085">
      <formula>1&lt;&gt;0</formula>
    </cfRule>
    <cfRule type="expression" dxfId="807" priority="1086">
      <formula>1&lt;&gt;0</formula>
    </cfRule>
    <cfRule type="expression" dxfId="806" priority="1087">
      <formula>1&lt;&gt;0</formula>
    </cfRule>
    <cfRule type="expression" dxfId="805" priority="1088">
      <formula>1&lt;&gt;0</formula>
    </cfRule>
    <cfRule type="expression" dxfId="804" priority="1089">
      <formula>1&lt;&gt;0</formula>
    </cfRule>
    <cfRule type="expression" dxfId="803" priority="1090">
      <formula>1&lt;&gt;0</formula>
    </cfRule>
    <cfRule type="expression" dxfId="802" priority="1091">
      <formula>1&lt;&gt;0</formula>
    </cfRule>
    <cfRule type="expression" dxfId="801" priority="1092">
      <formula>1&lt;&gt;0</formula>
    </cfRule>
    <cfRule type="expression" dxfId="800" priority="1093">
      <formula>1&lt;&gt;0</formula>
    </cfRule>
    <cfRule type="expression" dxfId="799" priority="1094">
      <formula>1&lt;&gt;0</formula>
    </cfRule>
    <cfRule type="expression" dxfId="798" priority="1095">
      <formula>1&lt;&gt;0</formula>
    </cfRule>
    <cfRule type="expression" dxfId="797" priority="1096">
      <formula>1&lt;&gt;0</formula>
    </cfRule>
    <cfRule type="expression" dxfId="796" priority="1097">
      <formula>1&lt;&gt;0</formula>
    </cfRule>
    <cfRule type="expression" dxfId="795" priority="1098">
      <formula>1&lt;&gt;0</formula>
    </cfRule>
    <cfRule type="expression" dxfId="794" priority="1099">
      <formula>1&lt;&gt;0</formula>
    </cfRule>
    <cfRule type="expression" dxfId="793" priority="1100">
      <formula>1&lt;&gt;0</formula>
    </cfRule>
    <cfRule type="expression" dxfId="792" priority="1101">
      <formula>1&lt;&gt;0</formula>
    </cfRule>
    <cfRule type="expression" dxfId="791" priority="1102">
      <formula>1&lt;&gt;0</formula>
    </cfRule>
    <cfRule type="expression" dxfId="790" priority="1103">
      <formula>1&lt;&gt;0</formula>
    </cfRule>
    <cfRule type="expression" dxfId="789" priority="1104">
      <formula>1&lt;&gt;0</formula>
    </cfRule>
    <cfRule type="expression" dxfId="788" priority="1105">
      <formula>1&lt;&gt;0</formula>
    </cfRule>
    <cfRule type="expression" dxfId="787" priority="1106">
      <formula>1&lt;&gt;0</formula>
    </cfRule>
  </conditionalFormatting>
  <conditionalFormatting sqref="A1:XFD20 J21:XFD26 A22:I27 J29:XFD29 A32:XFD1048576">
    <cfRule type="expression" dxfId="786" priority="979">
      <formula>1&lt;&gt;0</formula>
    </cfRule>
    <cfRule type="expression" dxfId="785" priority="980">
      <formula>1&lt;&gt;0</formula>
    </cfRule>
    <cfRule type="expression" dxfId="784" priority="981">
      <formula>1&lt;&gt;0</formula>
    </cfRule>
    <cfRule type="expression" dxfId="783" priority="982">
      <formula>1&lt;&gt;0</formula>
    </cfRule>
    <cfRule type="expression" dxfId="782" priority="983">
      <formula>1&lt;&gt;0</formula>
    </cfRule>
    <cfRule type="expression" dxfId="781" priority="984">
      <formula>1&lt;&gt;0</formula>
    </cfRule>
    <cfRule type="expression" dxfId="780" priority="985">
      <formula>1&lt;&gt;0</formula>
    </cfRule>
    <cfRule type="expression" dxfId="779" priority="986">
      <formula>1&lt;&gt;0</formula>
    </cfRule>
    <cfRule type="expression" dxfId="778" priority="987">
      <formula>1&lt;&gt;0</formula>
    </cfRule>
    <cfRule type="expression" dxfId="777" priority="988">
      <formula>1&lt;&gt;0</formula>
    </cfRule>
    <cfRule type="expression" dxfId="776" priority="989">
      <formula>1&lt;&gt;0</formula>
    </cfRule>
    <cfRule type="expression" dxfId="775" priority="990">
      <formula>1&lt;&gt;0</formula>
    </cfRule>
    <cfRule type="expression" dxfId="774" priority="1046">
      <formula>1&lt;&gt;0</formula>
    </cfRule>
    <cfRule type="expression" dxfId="773" priority="1047">
      <formula>1&lt;&gt;0</formula>
    </cfRule>
    <cfRule type="expression" dxfId="772" priority="1048">
      <formula>1&lt;&gt;0</formula>
    </cfRule>
    <cfRule type="expression" dxfId="771" priority="1049">
      <formula>1&lt;&gt;0</formula>
    </cfRule>
    <cfRule type="expression" dxfId="770" priority="1050">
      <formula>1&lt;&gt;0</formula>
    </cfRule>
    <cfRule type="expression" dxfId="769" priority="1051">
      <formula>1&lt;&gt;0</formula>
    </cfRule>
    <cfRule type="expression" dxfId="768" priority="1052">
      <formula>1&lt;&gt;0</formula>
    </cfRule>
  </conditionalFormatting>
  <conditionalFormatting sqref="A26">
    <cfRule type="expression" dxfId="767" priority="991">
      <formula>1&lt;&gt;0</formula>
    </cfRule>
    <cfRule type="expression" dxfId="766" priority="992">
      <formula>1&lt;&gt;0</formula>
    </cfRule>
    <cfRule type="expression" dxfId="765" priority="993">
      <formula>1&lt;&gt;0</formula>
    </cfRule>
    <cfRule type="expression" dxfId="764" priority="994">
      <formula>1&lt;&gt;0</formula>
    </cfRule>
    <cfRule type="expression" dxfId="763" priority="995">
      <formula>1&lt;&gt;0</formula>
    </cfRule>
    <cfRule type="expression" dxfId="762" priority="996">
      <formula>1&lt;&gt;0</formula>
    </cfRule>
    <cfRule type="expression" dxfId="761" priority="997">
      <formula>1&lt;&gt;0</formula>
    </cfRule>
    <cfRule type="expression" dxfId="760" priority="998">
      <formula>1&lt;&gt;0</formula>
    </cfRule>
    <cfRule type="expression" dxfId="759" priority="999">
      <formula>1&lt;&gt;0</formula>
    </cfRule>
    <cfRule type="expression" dxfId="758" priority="1000">
      <formula>1&lt;&gt;0</formula>
    </cfRule>
    <cfRule type="expression" dxfId="757" priority="1001">
      <formula>1&lt;&gt;0</formula>
    </cfRule>
    <cfRule type="expression" dxfId="756" priority="1002">
      <formula>1&lt;&gt;0</formula>
    </cfRule>
    <cfRule type="expression" dxfId="755" priority="1003">
      <formula>1&lt;&gt;0</formula>
    </cfRule>
    <cfRule type="expression" dxfId="754" priority="1004">
      <formula>1&lt;&gt;0</formula>
    </cfRule>
    <cfRule type="expression" dxfId="753" priority="1005">
      <formula>1&lt;&gt;0</formula>
    </cfRule>
    <cfRule type="expression" dxfId="752" priority="1006">
      <formula>1&lt;&gt;0</formula>
    </cfRule>
    <cfRule type="expression" dxfId="751" priority="1007">
      <formula>1&lt;&gt;0</formula>
    </cfRule>
    <cfRule type="expression" dxfId="750" priority="1008">
      <formula>1&lt;&gt;0</formula>
    </cfRule>
    <cfRule type="expression" dxfId="749" priority="1009">
      <formula>1&lt;&gt;0</formula>
    </cfRule>
    <cfRule type="expression" dxfId="748" priority="1010">
      <formula>1&lt;&gt;0</formula>
    </cfRule>
    <cfRule type="expression" dxfId="747" priority="1011">
      <formula>1&lt;&gt;0</formula>
    </cfRule>
    <cfRule type="expression" dxfId="746" priority="1012">
      <formula>1&lt;&gt;0</formula>
    </cfRule>
    <cfRule type="expression" dxfId="745" priority="1013">
      <formula>1&lt;&gt;0</formula>
    </cfRule>
    <cfRule type="expression" dxfId="744" priority="1014">
      <formula>1&lt;&gt;0</formula>
    </cfRule>
    <cfRule type="expression" dxfId="743" priority="1015">
      <formula>1&lt;&gt;0</formula>
    </cfRule>
    <cfRule type="expression" dxfId="742" priority="1016">
      <formula>1&lt;&gt;0</formula>
    </cfRule>
    <cfRule type="expression" dxfId="741" priority="1017">
      <formula>1&lt;&gt;0</formula>
    </cfRule>
    <cfRule type="expression" dxfId="740" priority="1018">
      <formula>1&lt;&gt;0</formula>
    </cfRule>
    <cfRule type="expression" dxfId="739" priority="1019">
      <formula>1&lt;&gt;0</formula>
    </cfRule>
    <cfRule type="expression" dxfId="738" priority="1020">
      <formula>1&lt;&gt;0</formula>
    </cfRule>
    <cfRule type="expression" dxfId="737" priority="1021">
      <formula>1&lt;&gt;0</formula>
    </cfRule>
    <cfRule type="expression" dxfId="736" priority="1022">
      <formula>1&lt;&gt;0</formula>
    </cfRule>
    <cfRule type="expression" dxfId="735" priority="1023">
      <formula>1&lt;&gt;0</formula>
    </cfRule>
    <cfRule type="expression" dxfId="734" priority="1024">
      <formula>1&lt;&gt;0</formula>
    </cfRule>
    <cfRule type="expression" dxfId="733" priority="1025">
      <formula>1&lt;&gt;0</formula>
    </cfRule>
    <cfRule type="expression" dxfId="732" priority="1026">
      <formula>1&lt;&gt;0</formula>
    </cfRule>
    <cfRule type="expression" dxfId="731" priority="1027">
      <formula>1&lt;&gt;0</formula>
    </cfRule>
    <cfRule type="expression" dxfId="730" priority="1028">
      <formula>1&lt;&gt;0</formula>
    </cfRule>
    <cfRule type="expression" dxfId="729" priority="1029">
      <formula>1&lt;&gt;0</formula>
    </cfRule>
    <cfRule type="expression" dxfId="728" priority="1030">
      <formula>1&lt;&gt;0</formula>
    </cfRule>
    <cfRule type="expression" dxfId="727" priority="1031">
      <formula>1&lt;&gt;0</formula>
    </cfRule>
    <cfRule type="expression" dxfId="726" priority="1032">
      <formula>1&lt;&gt;0</formula>
    </cfRule>
    <cfRule type="expression" dxfId="725" priority="1033">
      <formula>1&lt;&gt;0</formula>
    </cfRule>
    <cfRule type="expression" dxfId="724" priority="1034">
      <formula>1&lt;&gt;0</formula>
    </cfRule>
    <cfRule type="expression" dxfId="723" priority="1035">
      <formula>1&lt;&gt;0</formula>
    </cfRule>
    <cfRule type="expression" dxfId="722" priority="1036">
      <formula>1&lt;&gt;0</formula>
    </cfRule>
    <cfRule type="expression" dxfId="721" priority="1037">
      <formula>1&lt;&gt;0</formula>
    </cfRule>
    <cfRule type="expression" dxfId="720" priority="1038">
      <formula>1&lt;&gt;0</formula>
    </cfRule>
    <cfRule type="expression" dxfId="719" priority="1039">
      <formula>1&lt;&gt;0</formula>
    </cfRule>
    <cfRule type="expression" dxfId="718" priority="1040">
      <formula>1&lt;&gt;0</formula>
    </cfRule>
    <cfRule type="expression" dxfId="717" priority="1041">
      <formula>1&lt;&gt;0</formula>
    </cfRule>
    <cfRule type="expression" dxfId="716" priority="1042">
      <formula>1&lt;&gt;0</formula>
    </cfRule>
    <cfRule type="expression" dxfId="715" priority="1043">
      <formula>1&lt;&gt;0</formula>
    </cfRule>
    <cfRule type="expression" dxfId="714" priority="1044">
      <formula>1&lt;&gt;0</formula>
    </cfRule>
    <cfRule type="expression" dxfId="713" priority="1045">
      <formula>1&lt;&gt;0</formula>
    </cfRule>
  </conditionalFormatting>
  <conditionalFormatting sqref="A29:I29">
    <cfRule type="expression" dxfId="712" priority="905">
      <formula>1&lt;&gt;0</formula>
    </cfRule>
    <cfRule type="expression" dxfId="711" priority="906">
      <formula>1&lt;&gt;0</formula>
    </cfRule>
    <cfRule type="expression" dxfId="710" priority="907">
      <formula>1&lt;&gt;0</formula>
    </cfRule>
    <cfRule type="expression" dxfId="709" priority="908">
      <formula>1&lt;&gt;0</formula>
    </cfRule>
    <cfRule type="expression" dxfId="708" priority="909">
      <formula>1&lt;&gt;0</formula>
    </cfRule>
    <cfRule type="expression" dxfId="707" priority="910">
      <formula>1&lt;&gt;0</formula>
    </cfRule>
    <cfRule type="expression" dxfId="706" priority="911">
      <formula>1&lt;&gt;0</formula>
    </cfRule>
    <cfRule type="expression" dxfId="705" priority="912">
      <formula>1&lt;&gt;0</formula>
    </cfRule>
    <cfRule type="expression" dxfId="704" priority="913">
      <formula>1&lt;&gt;0</formula>
    </cfRule>
    <cfRule type="expression" dxfId="703" priority="914">
      <formula>1&lt;&gt;0</formula>
    </cfRule>
    <cfRule type="expression" dxfId="702" priority="915">
      <formula>1&lt;&gt;0</formula>
    </cfRule>
    <cfRule type="expression" dxfId="701" priority="916">
      <formula>1&lt;&gt;0</formula>
    </cfRule>
    <cfRule type="expression" dxfId="700" priority="917">
      <formula>1&lt;&gt;0</formula>
    </cfRule>
    <cfRule type="expression" dxfId="699" priority="918">
      <formula>1&lt;&gt;0</formula>
    </cfRule>
    <cfRule type="expression" dxfId="698" priority="919">
      <formula>1&lt;&gt;0</formula>
    </cfRule>
    <cfRule type="expression" dxfId="697" priority="920">
      <formula>1&lt;&gt;0</formula>
    </cfRule>
    <cfRule type="expression" dxfId="696" priority="921">
      <formula>1&lt;&gt;0</formula>
    </cfRule>
    <cfRule type="expression" dxfId="695" priority="922">
      <formula>1&lt;&gt;0</formula>
    </cfRule>
    <cfRule type="expression" dxfId="694" priority="923">
      <formula>1&lt;&gt;0</formula>
    </cfRule>
    <cfRule type="expression" dxfId="693" priority="924">
      <formula>1&lt;&gt;0</formula>
    </cfRule>
    <cfRule type="expression" dxfId="692" priority="925">
      <formula>1&lt;&gt;0</formula>
    </cfRule>
    <cfRule type="expression" dxfId="691" priority="926">
      <formula>1&lt;&gt;0</formula>
    </cfRule>
    <cfRule type="expression" dxfId="690" priority="927">
      <formula>1&lt;&gt;0</formula>
    </cfRule>
    <cfRule type="expression" dxfId="689" priority="928">
      <formula>1&lt;&gt;0</formula>
    </cfRule>
    <cfRule type="expression" dxfId="688" priority="929">
      <formula>1&lt;&gt;0</formula>
    </cfRule>
    <cfRule type="expression" dxfId="687" priority="930">
      <formula>1&lt;&gt;0</formula>
    </cfRule>
    <cfRule type="expression" dxfId="686" priority="931">
      <formula>1&lt;&gt;0</formula>
    </cfRule>
    <cfRule type="expression" dxfId="685" priority="932">
      <formula>1&lt;&gt;0</formula>
    </cfRule>
    <cfRule type="expression" dxfId="684" priority="933">
      <formula>1&lt;&gt;0</formula>
    </cfRule>
    <cfRule type="expression" dxfId="683" priority="934">
      <formula>1&lt;&gt;0</formula>
    </cfRule>
    <cfRule type="expression" dxfId="682" priority="935">
      <formula>1&lt;&gt;0</formula>
    </cfRule>
    <cfRule type="expression" dxfId="681" priority="936">
      <formula>1&lt;&gt;0</formula>
    </cfRule>
    <cfRule type="expression" dxfId="680" priority="937">
      <formula>1&lt;&gt;0</formula>
    </cfRule>
    <cfRule type="expression" dxfId="679" priority="938">
      <formula>1&lt;&gt;0</formula>
    </cfRule>
    <cfRule type="expression" dxfId="678" priority="939">
      <formula>1&lt;&gt;0</formula>
    </cfRule>
    <cfRule type="expression" dxfId="677" priority="940">
      <formula>1&lt;&gt;0</formula>
    </cfRule>
    <cfRule type="expression" dxfId="676" priority="941">
      <formula>1&lt;&gt;0</formula>
    </cfRule>
    <cfRule type="expression" dxfId="675" priority="942">
      <formula>1&lt;&gt;0</formula>
    </cfRule>
    <cfRule type="expression" dxfId="674" priority="943">
      <formula>1&lt;&gt;0</formula>
    </cfRule>
    <cfRule type="expression" dxfId="673" priority="944">
      <formula>1&lt;&gt;0</formula>
    </cfRule>
    <cfRule type="expression" dxfId="672" priority="945">
      <formula>1&lt;&gt;0</formula>
    </cfRule>
    <cfRule type="expression" dxfId="671" priority="946">
      <formula>1&lt;&gt;0</formula>
    </cfRule>
    <cfRule type="expression" dxfId="670" priority="947">
      <formula>1&lt;&gt;0</formula>
    </cfRule>
    <cfRule type="expression" dxfId="669" priority="948">
      <formula>1&lt;&gt;0</formula>
    </cfRule>
    <cfRule type="expression" dxfId="668" priority="949">
      <formula>1&lt;&gt;0</formula>
    </cfRule>
    <cfRule type="expression" dxfId="667" priority="950">
      <formula>1&lt;&gt;0</formula>
    </cfRule>
    <cfRule type="expression" dxfId="666" priority="951">
      <formula>1&lt;&gt;0</formula>
    </cfRule>
    <cfRule type="expression" dxfId="665" priority="952">
      <formula>1&lt;&gt;0</formula>
    </cfRule>
    <cfRule type="expression" dxfId="664" priority="953">
      <formula>1&lt;&gt;0</formula>
    </cfRule>
    <cfRule type="expression" dxfId="663" priority="954">
      <formula>1&lt;&gt;0</formula>
    </cfRule>
    <cfRule type="expression" dxfId="662" priority="955">
      <formula>1&lt;&gt;0</formula>
    </cfRule>
    <cfRule type="expression" dxfId="661" priority="956">
      <formula>1&lt;&gt;0</formula>
    </cfRule>
    <cfRule type="expression" dxfId="660" priority="957">
      <formula>1&lt;&gt;0</formula>
    </cfRule>
    <cfRule type="expression" dxfId="659" priority="958">
      <formula>1&lt;&gt;0</formula>
    </cfRule>
    <cfRule type="expression" dxfId="658" priority="959">
      <formula>1&lt;&gt;0</formula>
    </cfRule>
    <cfRule type="expression" dxfId="657" priority="960">
      <formula>1&lt;&gt;0</formula>
    </cfRule>
    <cfRule type="expression" dxfId="656" priority="961">
      <formula>1&lt;&gt;0</formula>
    </cfRule>
    <cfRule type="expression" dxfId="655" priority="962">
      <formula>1&lt;&gt;0</formula>
    </cfRule>
    <cfRule type="expression" dxfId="654" priority="963">
      <formula>1&lt;&gt;0</formula>
    </cfRule>
    <cfRule type="expression" dxfId="653" priority="964">
      <formula>1&lt;&gt;0</formula>
    </cfRule>
    <cfRule type="expression" dxfId="652" priority="965">
      <formula>1&lt;&gt;0</formula>
    </cfRule>
    <cfRule type="expression" dxfId="651" priority="966">
      <formula>1&lt;&gt;0</formula>
    </cfRule>
    <cfRule type="expression" dxfId="650" priority="967">
      <formula>1&lt;&gt;0</formula>
    </cfRule>
    <cfRule type="expression" dxfId="649" priority="968">
      <formula>1&lt;&gt;0</formula>
    </cfRule>
    <cfRule type="expression" dxfId="648" priority="969">
      <formula>1&lt;&gt;0</formula>
    </cfRule>
    <cfRule type="expression" dxfId="647" priority="970">
      <formula>1&lt;&gt;0</formula>
    </cfRule>
    <cfRule type="expression" dxfId="646" priority="971">
      <formula>1&lt;&gt;0</formula>
    </cfRule>
    <cfRule type="expression" dxfId="645" priority="972">
      <formula>1&lt;&gt;0</formula>
    </cfRule>
    <cfRule type="expression" dxfId="644" priority="973">
      <formula>1&lt;&gt;0</formula>
    </cfRule>
    <cfRule type="expression" dxfId="643" priority="974">
      <formula>1&lt;&gt;0</formula>
    </cfRule>
    <cfRule type="expression" dxfId="642" priority="975">
      <formula>1&lt;&gt;0</formula>
    </cfRule>
    <cfRule type="expression" dxfId="641" priority="976">
      <formula>1&lt;&gt;0</formula>
    </cfRule>
    <cfRule type="expression" dxfId="640" priority="977">
      <formula>1&lt;&gt;0</formula>
    </cfRule>
    <cfRule type="expression" dxfId="639" priority="978">
      <formula>1&lt;&gt;0</formula>
    </cfRule>
  </conditionalFormatting>
  <conditionalFormatting sqref="A1:XFD20 J21:XFD26 A22:I27 A32:XFD1048576 A29:XFD29">
    <cfRule type="expression" dxfId="638" priority="895">
      <formula>1&lt;&gt;0</formula>
    </cfRule>
    <cfRule type="expression" dxfId="637" priority="896">
      <formula>1&lt;&gt;0</formula>
    </cfRule>
    <cfRule type="expression" dxfId="636" priority="897">
      <formula>1&lt;&gt;0</formula>
    </cfRule>
    <cfRule type="expression" dxfId="635" priority="898">
      <formula>1&lt;&gt;0</formula>
    </cfRule>
    <cfRule type="expression" dxfId="634" priority="899">
      <formula>1&lt;&gt;0</formula>
    </cfRule>
    <cfRule type="expression" dxfId="633" priority="900">
      <formula>1&lt;&gt;0</formula>
    </cfRule>
    <cfRule type="expression" dxfId="632" priority="901">
      <formula>1&lt;&gt;0</formula>
    </cfRule>
    <cfRule type="expression" dxfId="631" priority="902">
      <formula>1&lt;&gt;0</formula>
    </cfRule>
    <cfRule type="expression" dxfId="630" priority="903">
      <formula>1&lt;&gt;0</formula>
    </cfRule>
    <cfRule type="expression" dxfId="629" priority="904">
      <formula>1&lt;&gt;0</formula>
    </cfRule>
  </conditionalFormatting>
  <conditionalFormatting sqref="J27:XFD27">
    <cfRule type="expression" dxfId="628" priority="792">
      <formula>1&lt;&gt;0</formula>
    </cfRule>
    <cfRule type="expression" dxfId="627" priority="817">
      <formula>1&lt;&gt;0</formula>
    </cfRule>
    <cfRule type="expression" dxfId="626" priority="818">
      <formula>1&lt;&gt;0</formula>
    </cfRule>
    <cfRule type="expression" dxfId="625" priority="819">
      <formula>1&lt;&gt;0</formula>
    </cfRule>
    <cfRule type="expression" dxfId="624" priority="820">
      <formula>1&lt;&gt;0</formula>
    </cfRule>
    <cfRule type="expression" dxfId="623" priority="821">
      <formula>1&lt;&gt;0</formula>
    </cfRule>
    <cfRule type="expression" dxfId="622" priority="822">
      <formula>1&lt;&gt;0</formula>
    </cfRule>
    <cfRule type="expression" dxfId="621" priority="823">
      <formula>1&lt;&gt;0</formula>
    </cfRule>
    <cfRule type="expression" dxfId="620" priority="824">
      <formula>1&lt;&gt;0</formula>
    </cfRule>
    <cfRule type="expression" dxfId="619" priority="825">
      <formula>1&lt;&gt;0</formula>
    </cfRule>
    <cfRule type="expression" dxfId="618" priority="826">
      <formula>1&lt;&gt;0</formula>
    </cfRule>
    <cfRule type="expression" dxfId="617" priority="827">
      <formula>1&lt;&gt;0</formula>
    </cfRule>
    <cfRule type="expression" dxfId="616" priority="828">
      <formula>1&lt;&gt;0</formula>
    </cfRule>
    <cfRule type="expression" dxfId="615" priority="829">
      <formula>1&lt;&gt;0</formula>
    </cfRule>
    <cfRule type="expression" dxfId="614" priority="830">
      <formula>1&lt;&gt;0</formula>
    </cfRule>
    <cfRule type="expression" dxfId="613" priority="831">
      <formula>1&lt;&gt;0</formula>
    </cfRule>
    <cfRule type="expression" dxfId="612" priority="832">
      <formula>1&lt;&gt;0</formula>
    </cfRule>
    <cfRule type="expression" dxfId="611" priority="833">
      <formula>1&lt;&gt;0</formula>
    </cfRule>
    <cfRule type="expression" dxfId="610" priority="834">
      <formula>1&lt;&gt;0</formula>
    </cfRule>
    <cfRule type="expression" dxfId="609" priority="835">
      <formula>1&lt;&gt;0</formula>
    </cfRule>
    <cfRule type="expression" dxfId="608" priority="836">
      <formula>1&lt;&gt;0</formula>
    </cfRule>
    <cfRule type="expression" dxfId="607" priority="837">
      <formula>1&lt;&gt;0</formula>
    </cfRule>
    <cfRule type="expression" dxfId="606" priority="838">
      <formula>1&lt;&gt;0</formula>
    </cfRule>
    <cfRule type="expression" dxfId="605" priority="839">
      <formula>1&lt;&gt;0</formula>
    </cfRule>
    <cfRule type="expression" dxfId="604" priority="840">
      <formula>1&lt;&gt;0</formula>
    </cfRule>
    <cfRule type="expression" dxfId="603" priority="841">
      <formula>1&lt;&gt;0</formula>
    </cfRule>
    <cfRule type="expression" dxfId="602" priority="842">
      <formula>1&lt;&gt;0</formula>
    </cfRule>
    <cfRule type="expression" dxfId="601" priority="843">
      <formula>1&lt;&gt;0</formula>
    </cfRule>
    <cfRule type="expression" dxfId="600" priority="844">
      <formula>1&lt;&gt;0</formula>
    </cfRule>
    <cfRule type="expression" dxfId="599" priority="845">
      <formula>1&lt;&gt;0</formula>
    </cfRule>
    <cfRule type="expression" dxfId="598" priority="846">
      <formula>1&lt;&gt;0</formula>
    </cfRule>
  </conditionalFormatting>
  <conditionalFormatting sqref="A21:I21">
    <cfRule type="expression" dxfId="597" priority="704">
      <formula>1&lt;&gt;0</formula>
    </cfRule>
    <cfRule type="expression" dxfId="596" priority="705">
      <formula>1&lt;&gt;0</formula>
    </cfRule>
    <cfRule type="expression" dxfId="595" priority="706">
      <formula>1&lt;&gt;0</formula>
    </cfRule>
    <cfRule type="expression" dxfId="594" priority="707">
      <formula>1&lt;&gt;0</formula>
    </cfRule>
    <cfRule type="expression" dxfId="593" priority="708">
      <formula>1&lt;&gt;0</formula>
    </cfRule>
    <cfRule type="expression" dxfId="592" priority="709">
      <formula>1&lt;&gt;0</formula>
    </cfRule>
    <cfRule type="expression" dxfId="591" priority="710">
      <formula>1&lt;&gt;0</formula>
    </cfRule>
    <cfRule type="expression" dxfId="590" priority="711">
      <formula>1&lt;&gt;0</formula>
    </cfRule>
    <cfRule type="expression" dxfId="589" priority="712">
      <formula>1&lt;&gt;0</formula>
    </cfRule>
    <cfRule type="expression" dxfId="588" priority="713">
      <formula>1&lt;&gt;0</formula>
    </cfRule>
    <cfRule type="expression" dxfId="587" priority="714">
      <formula>1&lt;&gt;0</formula>
    </cfRule>
    <cfRule type="expression" dxfId="586" priority="715">
      <formula>1&lt;&gt;0</formula>
    </cfRule>
    <cfRule type="expression" dxfId="585" priority="716">
      <formula>1&lt;&gt;0</formula>
    </cfRule>
    <cfRule type="expression" dxfId="584" priority="717">
      <formula>1&lt;&gt;0</formula>
    </cfRule>
    <cfRule type="expression" dxfId="583" priority="718">
      <formula>1&lt;&gt;0</formula>
    </cfRule>
    <cfRule type="expression" dxfId="582" priority="719">
      <formula>1&lt;&gt;0</formula>
    </cfRule>
    <cfRule type="expression" dxfId="581" priority="720">
      <formula>1&lt;&gt;0</formula>
    </cfRule>
    <cfRule type="expression" dxfId="580" priority="721">
      <formula>1&lt;&gt;0</formula>
    </cfRule>
    <cfRule type="expression" dxfId="579" priority="722">
      <formula>1&lt;&gt;0</formula>
    </cfRule>
    <cfRule type="expression" dxfId="578" priority="723">
      <formula>1&lt;&gt;0</formula>
    </cfRule>
    <cfRule type="expression" dxfId="577" priority="724">
      <formula>1&lt;&gt;0</formula>
    </cfRule>
    <cfRule type="expression" dxfId="576" priority="725">
      <formula>1&lt;&gt;0</formula>
    </cfRule>
    <cfRule type="expression" dxfId="575" priority="726">
      <formula>1&lt;&gt;0</formula>
    </cfRule>
    <cfRule type="expression" dxfId="574" priority="727">
      <formula>1&lt;&gt;0</formula>
    </cfRule>
    <cfRule type="expression" dxfId="573" priority="728">
      <formula>1&lt;&gt;0</formula>
    </cfRule>
    <cfRule type="expression" dxfId="572" priority="729">
      <formula>1&lt;&gt;0</formula>
    </cfRule>
    <cfRule type="expression" dxfId="571" priority="730">
      <formula>1&lt;&gt;0</formula>
    </cfRule>
    <cfRule type="expression" dxfId="570" priority="731">
      <formula>1&lt;&gt;0</formula>
    </cfRule>
    <cfRule type="expression" dxfId="569" priority="732">
      <formula>1&lt;&gt;0</formula>
    </cfRule>
    <cfRule type="expression" dxfId="568" priority="733">
      <formula>1&lt;&gt;0</formula>
    </cfRule>
    <cfRule type="expression" dxfId="567" priority="734">
      <formula>1&lt;&gt;0</formula>
    </cfRule>
    <cfRule type="expression" dxfId="566" priority="735">
      <formula>1&lt;&gt;0</formula>
    </cfRule>
    <cfRule type="expression" dxfId="565" priority="736">
      <formula>1&lt;&gt;0</formula>
    </cfRule>
    <cfRule type="expression" dxfId="564" priority="737">
      <formula>1&lt;&gt;0</formula>
    </cfRule>
    <cfRule type="expression" dxfId="563" priority="738">
      <formula>1&lt;&gt;0</formula>
    </cfRule>
    <cfRule type="expression" dxfId="562" priority="739">
      <formula>1&lt;&gt;0</formula>
    </cfRule>
    <cfRule type="expression" dxfId="561" priority="740">
      <formula>1&lt;&gt;0</formula>
    </cfRule>
    <cfRule type="expression" dxfId="560" priority="741">
      <formula>1&lt;&gt;0</formula>
    </cfRule>
    <cfRule type="expression" dxfId="559" priority="742">
      <formula>1&lt;&gt;0</formula>
    </cfRule>
    <cfRule type="expression" dxfId="558" priority="743">
      <formula>1&lt;&gt;0</formula>
    </cfRule>
    <cfRule type="expression" dxfId="557" priority="744">
      <formula>1&lt;&gt;0</formula>
    </cfRule>
    <cfRule type="expression" dxfId="556" priority="745">
      <formula>1&lt;&gt;0</formula>
    </cfRule>
    <cfRule type="expression" dxfId="555" priority="746">
      <formula>1&lt;&gt;0</formula>
    </cfRule>
    <cfRule type="expression" dxfId="554" priority="747">
      <formula>1&lt;&gt;0</formula>
    </cfRule>
    <cfRule type="expression" dxfId="553" priority="748">
      <formula>1&lt;&gt;0</formula>
    </cfRule>
    <cfRule type="expression" dxfId="552" priority="749">
      <formula>1&lt;&gt;0</formula>
    </cfRule>
    <cfRule type="expression" dxfId="551" priority="750">
      <formula>1&lt;&gt;0</formula>
    </cfRule>
    <cfRule type="expression" dxfId="550" priority="751">
      <formula>1&lt;&gt;0</formula>
    </cfRule>
    <cfRule type="expression" dxfId="549" priority="752">
      <formula>1&lt;&gt;0</formula>
    </cfRule>
    <cfRule type="expression" dxfId="548" priority="753">
      <formula>1&lt;&gt;0</formula>
    </cfRule>
    <cfRule type="expression" dxfId="547" priority="754">
      <formula>1&lt;&gt;0</formula>
    </cfRule>
    <cfRule type="expression" dxfId="546" priority="755">
      <formula>1&lt;&gt;0</formula>
    </cfRule>
    <cfRule type="expression" dxfId="545" priority="756">
      <formula>1&lt;&gt;0</formula>
    </cfRule>
    <cfRule type="expression" dxfId="544" priority="757">
      <formula>1&lt;&gt;0</formula>
    </cfRule>
    <cfRule type="expression" dxfId="543" priority="758">
      <formula>1&lt;&gt;0</formula>
    </cfRule>
    <cfRule type="expression" dxfId="542" priority="759">
      <formula>1&lt;&gt;0</formula>
    </cfRule>
    <cfRule type="expression" dxfId="541" priority="760">
      <formula>1&lt;&gt;0</formula>
    </cfRule>
    <cfRule type="expression" dxfId="540" priority="761">
      <formula>1&lt;&gt;0</formula>
    </cfRule>
    <cfRule type="expression" dxfId="539" priority="762">
      <formula>1&lt;&gt;0</formula>
    </cfRule>
    <cfRule type="expression" dxfId="538" priority="763">
      <formula>1&lt;&gt;0</formula>
    </cfRule>
    <cfRule type="expression" dxfId="537" priority="764">
      <formula>1&lt;&gt;0</formula>
    </cfRule>
    <cfRule type="expression" dxfId="536" priority="765">
      <formula>1&lt;&gt;0</formula>
    </cfRule>
    <cfRule type="expression" dxfId="535" priority="766">
      <formula>1&lt;&gt;0</formula>
    </cfRule>
    <cfRule type="expression" dxfId="534" priority="767">
      <formula>1&lt;&gt;0</formula>
    </cfRule>
    <cfRule type="expression" dxfId="533" priority="768">
      <formula>1&lt;&gt;0</formula>
    </cfRule>
    <cfRule type="expression" dxfId="532" priority="769">
      <formula>1&lt;&gt;0</formula>
    </cfRule>
    <cfRule type="expression" dxfId="531" priority="770">
      <formula>1&lt;&gt;0</formula>
    </cfRule>
    <cfRule type="expression" dxfId="530" priority="771">
      <formula>1&lt;&gt;0</formula>
    </cfRule>
    <cfRule type="expression" dxfId="529" priority="772">
      <formula>1&lt;&gt;0</formula>
    </cfRule>
    <cfRule type="expression" dxfId="528" priority="773">
      <formula>1&lt;&gt;0</formula>
    </cfRule>
    <cfRule type="expression" dxfId="527" priority="774">
      <formula>1&lt;&gt;0</formula>
    </cfRule>
    <cfRule type="expression" dxfId="526" priority="775">
      <formula>1&lt;&gt;0</formula>
    </cfRule>
    <cfRule type="expression" dxfId="525" priority="776">
      <formula>1&lt;&gt;0</formula>
    </cfRule>
    <cfRule type="expression" dxfId="524" priority="777">
      <formula>1&lt;&gt;0</formula>
    </cfRule>
    <cfRule type="expression" dxfId="523" priority="778">
      <formula>1&lt;&gt;0</formula>
    </cfRule>
    <cfRule type="expression" dxfId="522" priority="779">
      <formula>1&lt;&gt;0</formula>
    </cfRule>
    <cfRule type="expression" dxfId="521" priority="780">
      <formula>1&lt;&gt;0</formula>
    </cfRule>
    <cfRule type="expression" dxfId="520" priority="781">
      <formula>1&lt;&gt;0</formula>
    </cfRule>
    <cfRule type="expression" dxfId="519" priority="782">
      <formula>1&lt;&gt;0</formula>
    </cfRule>
    <cfRule type="expression" dxfId="518" priority="783">
      <formula>1&lt;&gt;0</formula>
    </cfRule>
    <cfRule type="expression" dxfId="517" priority="784">
      <formula>1&lt;&gt;0</formula>
    </cfRule>
    <cfRule type="expression" dxfId="516" priority="785">
      <formula>1&lt;&gt;0</formula>
    </cfRule>
    <cfRule type="expression" dxfId="515" priority="786">
      <formula>1&lt;&gt;0</formula>
    </cfRule>
    <cfRule type="expression" dxfId="514" priority="787">
      <formula>1&lt;&gt;0</formula>
    </cfRule>
    <cfRule type="expression" dxfId="513" priority="788">
      <formula>1&lt;&gt;0</formula>
    </cfRule>
    <cfRule type="expression" dxfId="512" priority="789">
      <formula>1&lt;&gt;0</formula>
    </cfRule>
    <cfRule type="expression" dxfId="511" priority="790">
      <formula>1&lt;&gt;0</formula>
    </cfRule>
    <cfRule type="expression" dxfId="510" priority="791">
      <formula>1&lt;&gt;0</formula>
    </cfRule>
  </conditionalFormatting>
  <conditionalFormatting sqref="C21">
    <cfRule type="expression" dxfId="509" priority="646">
      <formula>1&lt;&gt;0</formula>
    </cfRule>
    <cfRule type="expression" dxfId="508" priority="647">
      <formula>1&lt;&gt;0</formula>
    </cfRule>
    <cfRule type="expression" dxfId="507" priority="648">
      <formula>1&lt;&gt;0</formula>
    </cfRule>
    <cfRule type="expression" dxfId="506" priority="649">
      <formula>1&lt;&gt;0</formula>
    </cfRule>
    <cfRule type="expression" dxfId="505" priority="650">
      <formula>1&lt;&gt;0</formula>
    </cfRule>
    <cfRule type="expression" dxfId="504" priority="651">
      <formula>1&lt;&gt;0</formula>
    </cfRule>
    <cfRule type="expression" dxfId="503" priority="652">
      <formula>1&lt;&gt;0</formula>
    </cfRule>
    <cfRule type="expression" dxfId="502" priority="653">
      <formula>1&lt;&gt;0</formula>
    </cfRule>
    <cfRule type="expression" dxfId="501" priority="654">
      <formula>1&lt;&gt;0</formula>
    </cfRule>
    <cfRule type="expression" dxfId="500" priority="655">
      <formula>1&lt;&gt;0</formula>
    </cfRule>
    <cfRule type="expression" dxfId="499" priority="656">
      <formula>1&lt;&gt;0</formula>
    </cfRule>
    <cfRule type="expression" dxfId="498" priority="657">
      <formula>1&lt;&gt;0</formula>
    </cfRule>
    <cfRule type="expression" dxfId="497" priority="658">
      <formula>1&lt;&gt;0</formula>
    </cfRule>
    <cfRule type="expression" dxfId="496" priority="659">
      <formula>1&lt;&gt;0</formula>
    </cfRule>
    <cfRule type="expression" dxfId="495" priority="660">
      <formula>1&lt;&gt;0</formula>
    </cfRule>
    <cfRule type="expression" dxfId="494" priority="661">
      <formula>1&lt;&gt;0</formula>
    </cfRule>
    <cfRule type="expression" dxfId="493" priority="662">
      <formula>1&lt;&gt;0</formula>
    </cfRule>
    <cfRule type="expression" dxfId="492" priority="663">
      <formula>1&lt;&gt;0</formula>
    </cfRule>
    <cfRule type="expression" dxfId="491" priority="664">
      <formula>1&lt;&gt;0</formula>
    </cfRule>
    <cfRule type="expression" dxfId="490" priority="665">
      <formula>1&lt;&gt;0</formula>
    </cfRule>
    <cfRule type="expression" dxfId="489" priority="666">
      <formula>1&lt;&gt;0</formula>
    </cfRule>
    <cfRule type="expression" dxfId="488" priority="667">
      <formula>1&lt;&gt;0</formula>
    </cfRule>
    <cfRule type="expression" dxfId="487" priority="668">
      <formula>1&lt;&gt;0</formula>
    </cfRule>
    <cfRule type="expression" dxfId="486" priority="669">
      <formula>1&lt;&gt;0</formula>
    </cfRule>
    <cfRule type="expression" dxfId="485" priority="670">
      <formula>1&lt;&gt;0</formula>
    </cfRule>
    <cfRule type="expression" dxfId="484" priority="671">
      <formula>1&lt;&gt;0</formula>
    </cfRule>
    <cfRule type="expression" dxfId="483" priority="672">
      <formula>1&lt;&gt;0</formula>
    </cfRule>
    <cfRule type="expression" dxfId="482" priority="673">
      <formula>1&lt;&gt;0</formula>
    </cfRule>
    <cfRule type="expression" dxfId="481" priority="674">
      <formula>1&lt;&gt;0</formula>
    </cfRule>
    <cfRule type="expression" dxfId="480" priority="675">
      <formula>1&lt;&gt;0</formula>
    </cfRule>
    <cfRule type="expression" dxfId="479" priority="676">
      <formula>1&lt;&gt;0</formula>
    </cfRule>
    <cfRule type="expression" dxfId="478" priority="677">
      <formula>1&lt;&gt;0</formula>
    </cfRule>
    <cfRule type="expression" dxfId="477" priority="678">
      <formula>1&lt;&gt;0</formula>
    </cfRule>
    <cfRule type="expression" dxfId="476" priority="679">
      <formula>1&lt;&gt;0</formula>
    </cfRule>
    <cfRule type="expression" dxfId="475" priority="680">
      <formula>1&lt;&gt;0</formula>
    </cfRule>
    <cfRule type="expression" dxfId="474" priority="681">
      <formula>1&lt;&gt;0</formula>
    </cfRule>
    <cfRule type="expression" dxfId="473" priority="682">
      <formula>1&lt;&gt;0</formula>
    </cfRule>
    <cfRule type="expression" dxfId="472" priority="683">
      <formula>1&lt;&gt;0</formula>
    </cfRule>
    <cfRule type="expression" dxfId="471" priority="684">
      <formula>1&lt;&gt;0</formula>
    </cfRule>
    <cfRule type="expression" dxfId="470" priority="685">
      <formula>1&lt;&gt;0</formula>
    </cfRule>
    <cfRule type="expression" dxfId="469" priority="686">
      <formula>1&lt;&gt;0</formula>
    </cfRule>
    <cfRule type="expression" dxfId="468" priority="687">
      <formula>1&lt;&gt;0</formula>
    </cfRule>
    <cfRule type="expression" dxfId="467" priority="688">
      <formula>1&lt;&gt;0</formula>
    </cfRule>
    <cfRule type="expression" dxfId="466" priority="689">
      <formula>1&lt;&gt;0</formula>
    </cfRule>
    <cfRule type="expression" dxfId="465" priority="690">
      <formula>1&lt;&gt;0</formula>
    </cfRule>
    <cfRule type="expression" dxfId="464" priority="691">
      <formula>1&lt;&gt;0</formula>
    </cfRule>
    <cfRule type="expression" dxfId="463" priority="692">
      <formula>1&lt;&gt;0</formula>
    </cfRule>
    <cfRule type="expression" dxfId="462" priority="693">
      <formula>1&lt;&gt;0</formula>
    </cfRule>
    <cfRule type="expression" dxfId="461" priority="694">
      <formula>1&lt;&gt;0</formula>
    </cfRule>
    <cfRule type="expression" dxfId="460" priority="695">
      <formula>1&lt;&gt;0</formula>
    </cfRule>
    <cfRule type="expression" dxfId="459" priority="696">
      <formula>1&lt;&gt;0</formula>
    </cfRule>
    <cfRule type="expression" dxfId="458" priority="697">
      <formula>1&lt;&gt;0</formula>
    </cfRule>
    <cfRule type="expression" dxfId="457" priority="698">
      <formula>1&lt;&gt;0</formula>
    </cfRule>
    <cfRule type="expression" dxfId="456" priority="699">
      <formula>1&lt;&gt;0</formula>
    </cfRule>
    <cfRule type="expression" dxfId="455" priority="700">
      <formula>1&lt;&gt;0</formula>
    </cfRule>
    <cfRule type="expression" dxfId="454" priority="701">
      <formula>1&lt;&gt;0</formula>
    </cfRule>
    <cfRule type="expression" dxfId="453" priority="702">
      <formula>1&lt;&gt;0</formula>
    </cfRule>
    <cfRule type="expression" dxfId="452" priority="703">
      <formula>1&lt;&gt;0</formula>
    </cfRule>
  </conditionalFormatting>
  <conditionalFormatting sqref="E21">
    <cfRule type="expression" dxfId="451" priority="588">
      <formula>1&lt;&gt;0</formula>
    </cfRule>
    <cfRule type="expression" dxfId="450" priority="589">
      <formula>1&lt;&gt;0</formula>
    </cfRule>
    <cfRule type="expression" dxfId="449" priority="590">
      <formula>1&lt;&gt;0</formula>
    </cfRule>
    <cfRule type="expression" dxfId="448" priority="591">
      <formula>1&lt;&gt;0</formula>
    </cfRule>
    <cfRule type="expression" dxfId="447" priority="592">
      <formula>1&lt;&gt;0</formula>
    </cfRule>
    <cfRule type="expression" dxfId="446" priority="593">
      <formula>1&lt;&gt;0</formula>
    </cfRule>
    <cfRule type="expression" dxfId="445" priority="594">
      <formula>1&lt;&gt;0</formula>
    </cfRule>
    <cfRule type="expression" dxfId="444" priority="595">
      <formula>1&lt;&gt;0</formula>
    </cfRule>
    <cfRule type="expression" dxfId="443" priority="596">
      <formula>1&lt;&gt;0</formula>
    </cfRule>
    <cfRule type="expression" dxfId="442" priority="597">
      <formula>1&lt;&gt;0</formula>
    </cfRule>
    <cfRule type="expression" dxfId="441" priority="598">
      <formula>1&lt;&gt;0</formula>
    </cfRule>
    <cfRule type="expression" dxfId="440" priority="599">
      <formula>1&lt;&gt;0</formula>
    </cfRule>
    <cfRule type="expression" dxfId="439" priority="600">
      <formula>1&lt;&gt;0</formula>
    </cfRule>
    <cfRule type="expression" dxfId="438" priority="601">
      <formula>1&lt;&gt;0</formula>
    </cfRule>
    <cfRule type="expression" dxfId="437" priority="602">
      <formula>1&lt;&gt;0</formula>
    </cfRule>
    <cfRule type="expression" dxfId="436" priority="603">
      <formula>1&lt;&gt;0</formula>
    </cfRule>
    <cfRule type="expression" dxfId="435" priority="604">
      <formula>1&lt;&gt;0</formula>
    </cfRule>
    <cfRule type="expression" dxfId="434" priority="605">
      <formula>1&lt;&gt;0</formula>
    </cfRule>
    <cfRule type="expression" dxfId="433" priority="606">
      <formula>1&lt;&gt;0</formula>
    </cfRule>
    <cfRule type="expression" dxfId="432" priority="607">
      <formula>1&lt;&gt;0</formula>
    </cfRule>
    <cfRule type="expression" dxfId="431" priority="608">
      <formula>1&lt;&gt;0</formula>
    </cfRule>
    <cfRule type="expression" dxfId="430" priority="609">
      <formula>1&lt;&gt;0</formula>
    </cfRule>
    <cfRule type="expression" dxfId="429" priority="610">
      <formula>1&lt;&gt;0</formula>
    </cfRule>
    <cfRule type="expression" dxfId="428" priority="611">
      <formula>1&lt;&gt;0</formula>
    </cfRule>
    <cfRule type="expression" dxfId="427" priority="612">
      <formula>1&lt;&gt;0</formula>
    </cfRule>
    <cfRule type="expression" dxfId="426" priority="613">
      <formula>1&lt;&gt;0</formula>
    </cfRule>
    <cfRule type="expression" dxfId="425" priority="614">
      <formula>1&lt;&gt;0</formula>
    </cfRule>
    <cfRule type="expression" dxfId="424" priority="615">
      <formula>1&lt;&gt;0</formula>
    </cfRule>
    <cfRule type="expression" dxfId="423" priority="616">
      <formula>1&lt;&gt;0</formula>
    </cfRule>
    <cfRule type="expression" dxfId="422" priority="617">
      <formula>1&lt;&gt;0</formula>
    </cfRule>
    <cfRule type="expression" dxfId="421" priority="618">
      <formula>1&lt;&gt;0</formula>
    </cfRule>
    <cfRule type="expression" dxfId="420" priority="619">
      <formula>1&lt;&gt;0</formula>
    </cfRule>
    <cfRule type="expression" dxfId="419" priority="620">
      <formula>1&lt;&gt;0</formula>
    </cfRule>
    <cfRule type="expression" dxfId="418" priority="621">
      <formula>1&lt;&gt;0</formula>
    </cfRule>
    <cfRule type="expression" dxfId="417" priority="622">
      <formula>1&lt;&gt;0</formula>
    </cfRule>
    <cfRule type="expression" dxfId="416" priority="623">
      <formula>1&lt;&gt;0</formula>
    </cfRule>
    <cfRule type="expression" dxfId="415" priority="624">
      <formula>1&lt;&gt;0</formula>
    </cfRule>
    <cfRule type="expression" dxfId="414" priority="625">
      <formula>1&lt;&gt;0</formula>
    </cfRule>
    <cfRule type="expression" dxfId="413" priority="626">
      <formula>1&lt;&gt;0</formula>
    </cfRule>
    <cfRule type="expression" dxfId="412" priority="627">
      <formula>1&lt;&gt;0</formula>
    </cfRule>
    <cfRule type="expression" dxfId="411" priority="628">
      <formula>1&lt;&gt;0</formula>
    </cfRule>
    <cfRule type="expression" dxfId="410" priority="629">
      <formula>1&lt;&gt;0</formula>
    </cfRule>
    <cfRule type="expression" dxfId="409" priority="630">
      <formula>1&lt;&gt;0</formula>
    </cfRule>
    <cfRule type="expression" dxfId="408" priority="631">
      <formula>1&lt;&gt;0</formula>
    </cfRule>
    <cfRule type="expression" dxfId="407" priority="632">
      <formula>1&lt;&gt;0</formula>
    </cfRule>
    <cfRule type="expression" dxfId="406" priority="633">
      <formula>1&lt;&gt;0</formula>
    </cfRule>
    <cfRule type="expression" dxfId="405" priority="634">
      <formula>1&lt;&gt;0</formula>
    </cfRule>
    <cfRule type="expression" dxfId="404" priority="635">
      <formula>1&lt;&gt;0</formula>
    </cfRule>
    <cfRule type="expression" dxfId="403" priority="636">
      <formula>1&lt;&gt;0</formula>
    </cfRule>
    <cfRule type="expression" dxfId="402" priority="637">
      <formula>1&lt;&gt;0</formula>
    </cfRule>
    <cfRule type="expression" dxfId="401" priority="638">
      <formula>1&lt;&gt;0</formula>
    </cfRule>
    <cfRule type="expression" dxfId="400" priority="639">
      <formula>1&lt;&gt;0</formula>
    </cfRule>
    <cfRule type="expression" dxfId="399" priority="640">
      <formula>1&lt;&gt;0</formula>
    </cfRule>
    <cfRule type="expression" dxfId="398" priority="641">
      <formula>1&lt;&gt;0</formula>
    </cfRule>
    <cfRule type="expression" dxfId="397" priority="642">
      <formula>1&lt;&gt;0</formula>
    </cfRule>
    <cfRule type="expression" dxfId="396" priority="643">
      <formula>1&lt;&gt;0</formula>
    </cfRule>
    <cfRule type="expression" dxfId="395" priority="644">
      <formula>1&lt;&gt;0</formula>
    </cfRule>
    <cfRule type="expression" dxfId="394" priority="645">
      <formula>1&lt;&gt;0</formula>
    </cfRule>
  </conditionalFormatting>
  <conditionalFormatting sqref="A1:XFD27 A29:XFD1048576">
    <cfRule type="expression" dxfId="393" priority="412">
      <formula>1&lt;&gt;0</formula>
    </cfRule>
    <cfRule type="expression" dxfId="392" priority="413">
      <formula>1&lt;&gt;0</formula>
    </cfRule>
    <cfRule type="expression" dxfId="391" priority="414">
      <formula>1&lt;&gt;0</formula>
    </cfRule>
    <cfRule type="expression" dxfId="390" priority="415">
      <formula>1&lt;&gt;0</formula>
    </cfRule>
    <cfRule type="expression" dxfId="389" priority="416">
      <formula>1&lt;&gt;0</formula>
    </cfRule>
    <cfRule type="expression" dxfId="388" priority="587">
      <formula>1&lt;&gt;0</formula>
    </cfRule>
  </conditionalFormatting>
  <conditionalFormatting sqref="A30:XFD31">
    <cfRule type="expression" dxfId="387" priority="503">
      <formula>1&lt;&gt;0</formula>
    </cfRule>
    <cfRule type="expression" dxfId="386" priority="504">
      <formula>1&lt;&gt;0</formula>
    </cfRule>
    <cfRule type="expression" dxfId="385" priority="505">
      <formula>1&lt;&gt;0</formula>
    </cfRule>
    <cfRule type="expression" dxfId="384" priority="506">
      <formula>1&lt;&gt;0</formula>
    </cfRule>
    <cfRule type="expression" dxfId="383" priority="507">
      <formula>1&lt;&gt;0</formula>
    </cfRule>
    <cfRule type="expression" dxfId="382" priority="508">
      <formula>1&lt;&gt;0</formula>
    </cfRule>
    <cfRule type="expression" dxfId="381" priority="509">
      <formula>1&lt;&gt;0</formula>
    </cfRule>
    <cfRule type="expression" dxfId="380" priority="510">
      <formula>1&lt;&gt;0</formula>
    </cfRule>
    <cfRule type="expression" dxfId="379" priority="511">
      <formula>1&lt;&gt;0</formula>
    </cfRule>
    <cfRule type="expression" dxfId="378" priority="512">
      <formula>1&lt;&gt;0</formula>
    </cfRule>
    <cfRule type="expression" dxfId="377" priority="513">
      <formula>1&lt;&gt;0</formula>
    </cfRule>
    <cfRule type="expression" dxfId="376" priority="514">
      <formula>1&lt;&gt;0</formula>
    </cfRule>
    <cfRule type="expression" dxfId="375" priority="515">
      <formula>1&lt;&gt;0</formula>
    </cfRule>
    <cfRule type="expression" dxfId="374" priority="516">
      <formula>1&lt;&gt;0</formula>
    </cfRule>
    <cfRule type="expression" dxfId="373" priority="517">
      <formula>1&lt;&gt;0</formula>
    </cfRule>
    <cfRule type="expression" dxfId="372" priority="518">
      <formula>1&lt;&gt;0</formula>
    </cfRule>
    <cfRule type="expression" dxfId="371" priority="519">
      <formula>1&lt;&gt;0</formula>
    </cfRule>
    <cfRule type="expression" dxfId="370" priority="520">
      <formula>1&lt;&gt;0</formula>
    </cfRule>
    <cfRule type="expression" dxfId="369" priority="521">
      <formula>1&lt;&gt;0</formula>
    </cfRule>
    <cfRule type="expression" dxfId="368" priority="522">
      <formula>1&lt;&gt;0</formula>
    </cfRule>
    <cfRule type="expression" dxfId="367" priority="523">
      <formula>1&lt;&gt;0</formula>
    </cfRule>
    <cfRule type="expression" dxfId="366" priority="524">
      <formula>1&lt;&gt;0</formula>
    </cfRule>
    <cfRule type="expression" dxfId="365" priority="525">
      <formula>1&lt;&gt;0</formula>
    </cfRule>
    <cfRule type="expression" dxfId="364" priority="526">
      <formula>1&lt;&gt;0</formula>
    </cfRule>
    <cfRule type="expression" dxfId="363" priority="527">
      <formula>1&lt;&gt;0</formula>
    </cfRule>
    <cfRule type="expression" dxfId="362" priority="528">
      <formula>1&lt;&gt;0</formula>
    </cfRule>
    <cfRule type="expression" dxfId="361" priority="529">
      <formula>1&lt;&gt;0</formula>
    </cfRule>
    <cfRule type="expression" dxfId="360" priority="530">
      <formula>1&lt;&gt;0</formula>
    </cfRule>
    <cfRule type="expression" dxfId="359" priority="531">
      <formula>1&lt;&gt;0</formula>
    </cfRule>
    <cfRule type="expression" dxfId="358" priority="532">
      <formula>1&lt;&gt;0</formula>
    </cfRule>
    <cfRule type="expression" dxfId="357" priority="533">
      <formula>1&lt;&gt;0</formula>
    </cfRule>
    <cfRule type="expression" dxfId="356" priority="534">
      <formula>1&lt;&gt;0</formula>
    </cfRule>
    <cfRule type="expression" dxfId="355" priority="535">
      <formula>1&lt;&gt;0</formula>
    </cfRule>
    <cfRule type="expression" dxfId="354" priority="536">
      <formula>1&lt;&gt;0</formula>
    </cfRule>
    <cfRule type="expression" dxfId="353" priority="537">
      <formula>1&lt;&gt;0</formula>
    </cfRule>
    <cfRule type="expression" dxfId="352" priority="538">
      <formula>1&lt;&gt;0</formula>
    </cfRule>
    <cfRule type="expression" dxfId="351" priority="539">
      <formula>1&lt;&gt;0</formula>
    </cfRule>
    <cfRule type="expression" dxfId="350" priority="540">
      <formula>1&lt;&gt;0</formula>
    </cfRule>
    <cfRule type="expression" dxfId="349" priority="541">
      <formula>1&lt;&gt;0</formula>
    </cfRule>
    <cfRule type="expression" dxfId="348" priority="542">
      <formula>1&lt;&gt;0</formula>
    </cfRule>
    <cfRule type="expression" dxfId="347" priority="543">
      <formula>1&lt;&gt;0</formula>
    </cfRule>
    <cfRule type="expression" dxfId="346" priority="544">
      <formula>1&lt;&gt;0</formula>
    </cfRule>
    <cfRule type="expression" dxfId="345" priority="545">
      <formula>1&lt;&gt;0</formula>
    </cfRule>
    <cfRule type="expression" dxfId="344" priority="546">
      <formula>1&lt;&gt;0</formula>
    </cfRule>
    <cfRule type="expression" dxfId="343" priority="547">
      <formula>1&lt;&gt;0</formula>
    </cfRule>
    <cfRule type="expression" dxfId="342" priority="548">
      <formula>1&lt;&gt;0</formula>
    </cfRule>
    <cfRule type="expression" dxfId="341" priority="549">
      <formula>1&lt;&gt;0</formula>
    </cfRule>
    <cfRule type="expression" dxfId="340" priority="550">
      <formula>1&lt;&gt;0</formula>
    </cfRule>
    <cfRule type="expression" dxfId="339" priority="551">
      <formula>1&lt;&gt;0</formula>
    </cfRule>
    <cfRule type="expression" dxfId="338" priority="552">
      <formula>1&lt;&gt;0</formula>
    </cfRule>
    <cfRule type="expression" dxfId="337" priority="553">
      <formula>1&lt;&gt;0</formula>
    </cfRule>
    <cfRule type="expression" dxfId="336" priority="554">
      <formula>1&lt;&gt;0</formula>
    </cfRule>
    <cfRule type="expression" dxfId="335" priority="555">
      <formula>1&lt;&gt;0</formula>
    </cfRule>
    <cfRule type="expression" dxfId="334" priority="556">
      <formula>1&lt;&gt;0</formula>
    </cfRule>
    <cfRule type="expression" dxfId="333" priority="557">
      <formula>1&lt;&gt;0</formula>
    </cfRule>
    <cfRule type="expression" dxfId="332" priority="558">
      <formula>1&lt;&gt;0</formula>
    </cfRule>
    <cfRule type="expression" dxfId="331" priority="559">
      <formula>1&lt;&gt;0</formula>
    </cfRule>
    <cfRule type="expression" dxfId="330" priority="560">
      <formula>1&lt;&gt;0</formula>
    </cfRule>
    <cfRule type="expression" dxfId="329" priority="561">
      <formula>1&lt;&gt;0</formula>
    </cfRule>
    <cfRule type="expression" dxfId="328" priority="562">
      <formula>1&lt;&gt;0</formula>
    </cfRule>
    <cfRule type="expression" dxfId="327" priority="563">
      <formula>1&lt;&gt;0</formula>
    </cfRule>
    <cfRule type="expression" dxfId="326" priority="564">
      <formula>1&lt;&gt;0</formula>
    </cfRule>
    <cfRule type="expression" dxfId="325" priority="565">
      <formula>1&lt;&gt;0</formula>
    </cfRule>
    <cfRule type="expression" dxfId="324" priority="566">
      <formula>1&lt;&gt;0</formula>
    </cfRule>
    <cfRule type="expression" dxfId="323" priority="567">
      <formula>1&lt;&gt;0</formula>
    </cfRule>
    <cfRule type="expression" dxfId="322" priority="568">
      <formula>1&lt;&gt;0</formula>
    </cfRule>
    <cfRule type="expression" dxfId="321" priority="569">
      <formula>1&lt;&gt;0</formula>
    </cfRule>
    <cfRule type="expression" dxfId="320" priority="570">
      <formula>1&lt;&gt;0</formula>
    </cfRule>
    <cfRule type="expression" dxfId="319" priority="571">
      <formula>1&lt;&gt;0</formula>
    </cfRule>
    <cfRule type="expression" dxfId="318" priority="572">
      <formula>1&lt;&gt;0</formula>
    </cfRule>
    <cfRule type="expression" dxfId="317" priority="573">
      <formula>1&lt;&gt;0</formula>
    </cfRule>
    <cfRule type="expression" dxfId="316" priority="574">
      <formula>1&lt;&gt;0</formula>
    </cfRule>
    <cfRule type="expression" dxfId="315" priority="575">
      <formula>1&lt;&gt;0</formula>
    </cfRule>
    <cfRule type="expression" dxfId="314" priority="576">
      <formula>1&lt;&gt;0</formula>
    </cfRule>
    <cfRule type="expression" dxfId="313" priority="577">
      <formula>1&lt;&gt;0</formula>
    </cfRule>
    <cfRule type="expression" dxfId="312" priority="578">
      <formula>1&lt;&gt;0</formula>
    </cfRule>
    <cfRule type="expression" dxfId="311" priority="579">
      <formula>1&lt;&gt;0</formula>
    </cfRule>
    <cfRule type="expression" dxfId="310" priority="580">
      <formula>1&lt;&gt;0</formula>
    </cfRule>
    <cfRule type="expression" dxfId="309" priority="581">
      <formula>1&lt;&gt;0</formula>
    </cfRule>
    <cfRule type="expression" dxfId="308" priority="582">
      <formula>1&lt;&gt;0</formula>
    </cfRule>
    <cfRule type="expression" dxfId="307" priority="583">
      <formula>1&lt;&gt;0</formula>
    </cfRule>
    <cfRule type="expression" dxfId="306" priority="584">
      <formula>1&lt;&gt;0</formula>
    </cfRule>
    <cfRule type="expression" dxfId="305" priority="585">
      <formula>1&lt;&gt;0</formula>
    </cfRule>
    <cfRule type="expression" dxfId="304" priority="586">
      <formula>1&lt;&gt;0</formula>
    </cfRule>
  </conditionalFormatting>
  <conditionalFormatting sqref="A1:XFD27 A32:XFD1048576">
    <cfRule type="expression" dxfId="303" priority="502">
      <formula>1&lt;&gt;0</formula>
    </cfRule>
  </conditionalFormatting>
  <conditionalFormatting sqref="A32:XFD32">
    <cfRule type="expression" dxfId="302" priority="220">
      <formula>1&lt;&gt;0</formula>
    </cfRule>
    <cfRule type="expression" dxfId="301" priority="221">
      <formula>1&lt;&gt;0</formula>
    </cfRule>
    <cfRule type="expression" dxfId="300" priority="222">
      <formula>1&lt;&gt;0</formula>
    </cfRule>
    <cfRule type="expression" dxfId="299" priority="223">
      <formula>1&lt;&gt;0</formula>
    </cfRule>
    <cfRule type="expression" dxfId="298" priority="224">
      <formula>1&lt;&gt;0</formula>
    </cfRule>
    <cfRule type="expression" dxfId="297" priority="225">
      <formula>1&lt;&gt;0</formula>
    </cfRule>
    <cfRule type="expression" dxfId="296" priority="226">
      <formula>1&lt;&gt;0</formula>
    </cfRule>
    <cfRule type="expression" dxfId="295" priority="227">
      <formula>1&lt;&gt;0</formula>
    </cfRule>
    <cfRule type="expression" dxfId="294" priority="228">
      <formula>1&lt;&gt;0</formula>
    </cfRule>
    <cfRule type="expression" dxfId="293" priority="229">
      <formula>1&lt;&gt;0</formula>
    </cfRule>
    <cfRule type="expression" dxfId="292" priority="230">
      <formula>1&lt;&gt;0</formula>
    </cfRule>
    <cfRule type="expression" dxfId="291" priority="231">
      <formula>1&lt;&gt;0</formula>
    </cfRule>
    <cfRule type="expression" dxfId="290" priority="232">
      <formula>1&lt;&gt;0</formula>
    </cfRule>
    <cfRule type="expression" dxfId="289" priority="233">
      <formula>1&lt;&gt;0</formula>
    </cfRule>
    <cfRule type="expression" dxfId="288" priority="234">
      <formula>1&lt;&gt;0</formula>
    </cfRule>
    <cfRule type="expression" dxfId="287" priority="235">
      <formula>1&lt;&gt;0</formula>
    </cfRule>
    <cfRule type="expression" dxfId="286" priority="236">
      <formula>1&lt;&gt;0</formula>
    </cfRule>
    <cfRule type="expression" dxfId="285" priority="237">
      <formula>1&lt;&gt;0</formula>
    </cfRule>
    <cfRule type="expression" dxfId="284" priority="238">
      <formula>1&lt;&gt;0</formula>
    </cfRule>
    <cfRule type="expression" dxfId="283" priority="239">
      <formula>1&lt;&gt;0</formula>
    </cfRule>
    <cfRule type="expression" dxfId="282" priority="240">
      <formula>1&lt;&gt;0</formula>
    </cfRule>
    <cfRule type="expression" dxfId="281" priority="241">
      <formula>1&lt;&gt;0</formula>
    </cfRule>
    <cfRule type="expression" dxfId="280" priority="242">
      <formula>1&lt;&gt;0</formula>
    </cfRule>
    <cfRule type="expression" dxfId="279" priority="243">
      <formula>1&lt;&gt;0</formula>
    </cfRule>
    <cfRule type="expression" dxfId="278" priority="244">
      <formula>1&lt;&gt;0</formula>
    </cfRule>
    <cfRule type="expression" dxfId="277" priority="245">
      <formula>1&lt;&gt;0</formula>
    </cfRule>
    <cfRule type="expression" dxfId="276" priority="246">
      <formula>1&lt;&gt;0</formula>
    </cfRule>
    <cfRule type="expression" dxfId="275" priority="247">
      <formula>1&lt;&gt;0</formula>
    </cfRule>
    <cfRule type="expression" dxfId="274" priority="248">
      <formula>1&lt;&gt;0</formula>
    </cfRule>
    <cfRule type="expression" dxfId="273" priority="249">
      <formula>1&lt;&gt;0</formula>
    </cfRule>
    <cfRule type="expression" dxfId="272" priority="250">
      <formula>1&lt;&gt;0</formula>
    </cfRule>
    <cfRule type="expression" dxfId="271" priority="251">
      <formula>1&lt;&gt;0</formula>
    </cfRule>
    <cfRule type="expression" dxfId="270" priority="252">
      <formula>1&lt;&gt;0</formula>
    </cfRule>
    <cfRule type="expression" dxfId="269" priority="253">
      <formula>1&lt;&gt;0</formula>
    </cfRule>
    <cfRule type="expression" dxfId="268" priority="254">
      <formula>1&lt;&gt;0</formula>
    </cfRule>
    <cfRule type="expression" dxfId="267" priority="255">
      <formula>1&lt;&gt;0</formula>
    </cfRule>
    <cfRule type="expression" dxfId="266" priority="256">
      <formula>1&lt;&gt;0</formula>
    </cfRule>
    <cfRule type="expression" dxfId="265" priority="257">
      <formula>1&lt;&gt;0</formula>
    </cfRule>
    <cfRule type="expression" dxfId="264" priority="258">
      <formula>1&lt;&gt;0</formula>
    </cfRule>
    <cfRule type="expression" dxfId="263" priority="259">
      <formula>1&lt;&gt;0</formula>
    </cfRule>
    <cfRule type="expression" dxfId="262" priority="260">
      <formula>1&lt;&gt;0</formula>
    </cfRule>
    <cfRule type="expression" dxfId="261" priority="261">
      <formula>1&lt;&gt;0</formula>
    </cfRule>
    <cfRule type="expression" dxfId="260" priority="262">
      <formula>1&lt;&gt;0</formula>
    </cfRule>
    <cfRule type="expression" dxfId="259" priority="263">
      <formula>1&lt;&gt;0</formula>
    </cfRule>
    <cfRule type="expression" dxfId="258" priority="264">
      <formula>1&lt;&gt;0</formula>
    </cfRule>
    <cfRule type="expression" dxfId="257" priority="265">
      <formula>1&lt;&gt;0</formula>
    </cfRule>
    <cfRule type="expression" dxfId="256" priority="266">
      <formula>1&lt;&gt;0</formula>
    </cfRule>
    <cfRule type="expression" dxfId="255" priority="267">
      <formula>1&lt;&gt;0</formula>
    </cfRule>
    <cfRule type="expression" dxfId="254" priority="268">
      <formula>1&lt;&gt;0</formula>
    </cfRule>
    <cfRule type="expression" dxfId="253" priority="269">
      <formula>1&lt;&gt;0</formula>
    </cfRule>
    <cfRule type="expression" dxfId="252" priority="270">
      <formula>1&lt;&gt;0</formula>
    </cfRule>
    <cfRule type="expression" dxfId="251" priority="271">
      <formula>1&lt;&gt;0</formula>
    </cfRule>
    <cfRule type="expression" dxfId="250" priority="272">
      <formula>1&lt;&gt;0</formula>
    </cfRule>
    <cfRule type="expression" dxfId="249" priority="273">
      <formula>1&lt;&gt;0</formula>
    </cfRule>
    <cfRule type="expression" dxfId="248" priority="274">
      <formula>1&lt;&gt;0</formula>
    </cfRule>
    <cfRule type="expression" dxfId="247" priority="275">
      <formula>1&lt;&gt;0</formula>
    </cfRule>
    <cfRule type="expression" dxfId="246" priority="276">
      <formula>1&lt;&gt;0</formula>
    </cfRule>
    <cfRule type="expression" dxfId="245" priority="277">
      <formula>1&lt;&gt;0</formula>
    </cfRule>
    <cfRule type="expression" dxfId="244" priority="278">
      <formula>1&lt;&gt;0</formula>
    </cfRule>
    <cfRule type="expression" dxfId="243" priority="279">
      <formula>1&lt;&gt;0</formula>
    </cfRule>
    <cfRule type="expression" dxfId="242" priority="280">
      <formula>1&lt;&gt;0</formula>
    </cfRule>
    <cfRule type="expression" dxfId="241" priority="281">
      <formula>1&lt;&gt;0</formula>
    </cfRule>
    <cfRule type="expression" dxfId="240" priority="282">
      <formula>1&lt;&gt;0</formula>
    </cfRule>
    <cfRule type="expression" dxfId="239" priority="283">
      <formula>1&lt;&gt;0</formula>
    </cfRule>
    <cfRule type="expression" dxfId="238" priority="284">
      <formula>1&lt;&gt;0</formula>
    </cfRule>
    <cfRule type="expression" dxfId="237" priority="285">
      <formula>1&lt;&gt;0</formula>
    </cfRule>
    <cfRule type="expression" dxfId="236" priority="286">
      <formula>1&lt;&gt;0</formula>
    </cfRule>
    <cfRule type="expression" dxfId="235" priority="287">
      <formula>1&lt;&gt;0</formula>
    </cfRule>
    <cfRule type="expression" dxfId="234" priority="288">
      <formula>1&lt;&gt;0</formula>
    </cfRule>
    <cfRule type="expression" dxfId="233" priority="289">
      <formula>1&lt;&gt;0</formula>
    </cfRule>
    <cfRule type="expression" dxfId="232" priority="290">
      <formula>1&lt;&gt;0</formula>
    </cfRule>
    <cfRule type="expression" dxfId="231" priority="291">
      <formula>1&lt;&gt;0</formula>
    </cfRule>
    <cfRule type="expression" dxfId="230" priority="292">
      <formula>1&lt;&gt;0</formula>
    </cfRule>
    <cfRule type="expression" dxfId="229" priority="293">
      <formula>1&lt;&gt;0</formula>
    </cfRule>
    <cfRule type="expression" dxfId="228" priority="294">
      <formula>1&lt;&gt;0</formula>
    </cfRule>
    <cfRule type="expression" dxfId="227" priority="295">
      <formula>1&lt;&gt;0</formula>
    </cfRule>
    <cfRule type="expression" dxfId="226" priority="296">
      <formula>1&lt;&gt;0</formula>
    </cfRule>
    <cfRule type="expression" dxfId="225" priority="297">
      <formula>1&lt;&gt;0</formula>
    </cfRule>
    <cfRule type="expression" dxfId="224" priority="298">
      <formula>1&lt;&gt;0</formula>
    </cfRule>
    <cfRule type="expression" dxfId="223" priority="299">
      <formula>1&lt;&gt;0</formula>
    </cfRule>
    <cfRule type="expression" dxfId="222" priority="300">
      <formula>1&lt;&gt;0</formula>
    </cfRule>
    <cfRule type="expression" dxfId="221" priority="301">
      <formula>1&lt;&gt;0</formula>
    </cfRule>
    <cfRule type="expression" dxfId="220" priority="302">
      <formula>1&lt;&gt;0</formula>
    </cfRule>
    <cfRule type="expression" dxfId="219" priority="303">
      <formula>1&lt;&gt;0</formula>
    </cfRule>
  </conditionalFormatting>
  <conditionalFormatting sqref="F28:XFD28 A28:D28">
    <cfRule type="expression" dxfId="218" priority="196">
      <formula>1&lt;&gt;0</formula>
    </cfRule>
    <cfRule type="expression" dxfId="217" priority="197">
      <formula>1&lt;&gt;0</formula>
    </cfRule>
    <cfRule type="expression" dxfId="216" priority="198">
      <formula>1&lt;&gt;0</formula>
    </cfRule>
    <cfRule type="expression" dxfId="215" priority="199">
      <formula>1&lt;&gt;0</formula>
    </cfRule>
    <cfRule type="expression" dxfId="214" priority="200">
      <formula>1&lt;&gt;0</formula>
    </cfRule>
    <cfRule type="expression" dxfId="213" priority="201">
      <formula>1&lt;&gt;0</formula>
    </cfRule>
    <cfRule type="expression" dxfId="212" priority="202">
      <formula>1&lt;&gt;0</formula>
    </cfRule>
    <cfRule type="expression" dxfId="211" priority="203">
      <formula>1&lt;&gt;0</formula>
    </cfRule>
    <cfRule type="expression" dxfId="210" priority="204">
      <formula>1&lt;&gt;0</formula>
    </cfRule>
    <cfRule type="expression" dxfId="209" priority="205">
      <formula>1&lt;&gt;0</formula>
    </cfRule>
    <cfRule type="expression" dxfId="208" priority="206">
      <formula>1&lt;&gt;0</formula>
    </cfRule>
    <cfRule type="expression" dxfId="207" priority="207">
      <formula>1&lt;&gt;0</formula>
    </cfRule>
    <cfRule type="expression" dxfId="206" priority="208">
      <formula>1&lt;&gt;0</formula>
    </cfRule>
    <cfRule type="expression" dxfId="205" priority="209">
      <formula>1&lt;&gt;0</formula>
    </cfRule>
    <cfRule type="expression" dxfId="204" priority="210">
      <formula>1&lt;&gt;0</formula>
    </cfRule>
    <cfRule type="expression" dxfId="203" priority="211">
      <formula>1&lt;&gt;0</formula>
    </cfRule>
    <cfRule type="expression" dxfId="202" priority="212">
      <formula>1&lt;&gt;0</formula>
    </cfRule>
    <cfRule type="expression" dxfId="201" priority="213">
      <formula>1&lt;&gt;0</formula>
    </cfRule>
    <cfRule type="expression" dxfId="200" priority="214">
      <formula>1&lt;&gt;0</formula>
    </cfRule>
    <cfRule type="expression" dxfId="199" priority="215">
      <formula>1&lt;&gt;0</formula>
    </cfRule>
    <cfRule type="expression" dxfId="198" priority="216">
      <formula>1&lt;&gt;0</formula>
    </cfRule>
    <cfRule type="expression" dxfId="197" priority="217">
      <formula>1&lt;&gt;0</formula>
    </cfRule>
    <cfRule type="expression" dxfId="196" priority="218">
      <formula>1&lt;&gt;0</formula>
    </cfRule>
    <cfRule type="expression" dxfId="195" priority="219">
      <formula>1&lt;&gt;0</formula>
    </cfRule>
  </conditionalFormatting>
  <conditionalFormatting sqref="E28">
    <cfRule type="expression" dxfId="194" priority="172">
      <formula>1&lt;&gt;0</formula>
    </cfRule>
    <cfRule type="expression" dxfId="193" priority="173">
      <formula>1&lt;&gt;0</formula>
    </cfRule>
    <cfRule type="expression" dxfId="192" priority="174">
      <formula>1&lt;&gt;0</formula>
    </cfRule>
    <cfRule type="expression" dxfId="191" priority="175">
      <formula>1&lt;&gt;0</formula>
    </cfRule>
    <cfRule type="expression" dxfId="190" priority="176">
      <formula>1&lt;&gt;0</formula>
    </cfRule>
    <cfRule type="expression" dxfId="189" priority="177">
      <formula>1&lt;&gt;0</formula>
    </cfRule>
    <cfRule type="expression" dxfId="188" priority="178">
      <formula>1&lt;&gt;0</formula>
    </cfRule>
    <cfRule type="expression" dxfId="187" priority="179">
      <formula>1&lt;&gt;0</formula>
    </cfRule>
    <cfRule type="expression" dxfId="186" priority="180">
      <formula>1&lt;&gt;0</formula>
    </cfRule>
    <cfRule type="expression" dxfId="185" priority="181">
      <formula>1&lt;&gt;0</formula>
    </cfRule>
    <cfRule type="expression" dxfId="184" priority="182">
      <formula>1&lt;&gt;0</formula>
    </cfRule>
    <cfRule type="expression" dxfId="183" priority="183">
      <formula>1&lt;&gt;0</formula>
    </cfRule>
    <cfRule type="expression" dxfId="182" priority="184">
      <formula>1&lt;&gt;0</formula>
    </cfRule>
    <cfRule type="expression" dxfId="181" priority="185">
      <formula>1&lt;&gt;0</formula>
    </cfRule>
    <cfRule type="expression" dxfId="180" priority="186">
      <formula>1&lt;&gt;0</formula>
    </cfRule>
    <cfRule type="expression" dxfId="179" priority="187">
      <formula>1&lt;&gt;0</formula>
    </cfRule>
    <cfRule type="expression" dxfId="178" priority="188">
      <formula>1&lt;&gt;0</formula>
    </cfRule>
    <cfRule type="expression" dxfId="177" priority="189">
      <formula>1&lt;&gt;0</formula>
    </cfRule>
    <cfRule type="expression" dxfId="176" priority="190">
      <formula>1&lt;&gt;0</formula>
    </cfRule>
    <cfRule type="expression" dxfId="175" priority="191">
      <formula>1&lt;&gt;0</formula>
    </cfRule>
    <cfRule type="expression" dxfId="174" priority="192">
      <formula>1&lt;&gt;0</formula>
    </cfRule>
    <cfRule type="expression" dxfId="173" priority="193">
      <formula>1&lt;&gt;0</formula>
    </cfRule>
    <cfRule type="expression" dxfId="172" priority="194">
      <formula>1&lt;&gt;0</formula>
    </cfRule>
    <cfRule type="expression" dxfId="171" priority="195">
      <formula>1&lt;&gt;0</formula>
    </cfRule>
  </conditionalFormatting>
  <conditionalFormatting sqref="A28:XFD28">
    <cfRule type="expression" dxfId="170" priority="112">
      <formula>1&lt;&gt;0</formula>
    </cfRule>
    <cfRule type="expression" dxfId="169" priority="113">
      <formula>1&lt;&gt;0</formula>
    </cfRule>
    <cfRule type="expression" dxfId="168" priority="114">
      <formula>1&lt;&gt;0</formula>
    </cfRule>
    <cfRule type="expression" dxfId="167" priority="115">
      <formula>1&lt;&gt;0</formula>
    </cfRule>
    <cfRule type="expression" dxfId="166" priority="116">
      <formula>1&lt;&gt;0</formula>
    </cfRule>
    <cfRule type="expression" dxfId="165" priority="117">
      <formula>1&lt;&gt;0</formula>
    </cfRule>
    <cfRule type="expression" dxfId="164" priority="118">
      <formula>1&lt;&gt;0</formula>
    </cfRule>
    <cfRule type="expression" dxfId="163" priority="119">
      <formula>1&lt;&gt;0</formula>
    </cfRule>
    <cfRule type="expression" dxfId="162" priority="120">
      <formula>1&lt;&gt;0</formula>
    </cfRule>
    <cfRule type="expression" dxfId="161" priority="121">
      <formula>1&lt;&gt;0</formula>
    </cfRule>
    <cfRule type="expression" dxfId="160" priority="122">
      <formula>1&lt;&gt;0</formula>
    </cfRule>
    <cfRule type="expression" dxfId="159" priority="123">
      <formula>1&lt;&gt;0</formula>
    </cfRule>
    <cfRule type="expression" dxfId="158" priority="124">
      <formula>1&lt;&gt;0</formula>
    </cfRule>
    <cfRule type="expression" dxfId="157" priority="125">
      <formula>1&lt;&gt;0</formula>
    </cfRule>
    <cfRule type="expression" dxfId="156" priority="126">
      <formula>1&lt;&gt;0</formula>
    </cfRule>
    <cfRule type="expression" dxfId="155" priority="127">
      <formula>1&lt;&gt;0</formula>
    </cfRule>
    <cfRule type="expression" dxfId="154" priority="128">
      <formula>1&lt;&gt;0</formula>
    </cfRule>
    <cfRule type="expression" dxfId="153" priority="129">
      <formula>1&lt;&gt;0</formula>
    </cfRule>
    <cfRule type="expression" dxfId="152" priority="130">
      <formula>1&lt;&gt;0</formula>
    </cfRule>
    <cfRule type="expression" dxfId="151" priority="131">
      <formula>1&lt;&gt;0</formula>
    </cfRule>
    <cfRule type="expression" dxfId="150" priority="132">
      <formula>1&lt;&gt;0</formula>
    </cfRule>
    <cfRule type="expression" dxfId="149" priority="133">
      <formula>1&lt;&gt;0</formula>
    </cfRule>
    <cfRule type="expression" dxfId="148" priority="134">
      <formula>1&lt;&gt;0</formula>
    </cfRule>
    <cfRule type="expression" dxfId="147" priority="135">
      <formula>1&lt;&gt;0</formula>
    </cfRule>
    <cfRule type="expression" dxfId="146" priority="136">
      <formula>1&lt;&gt;0</formula>
    </cfRule>
    <cfRule type="expression" dxfId="145" priority="137">
      <formula>1&lt;&gt;0</formula>
    </cfRule>
    <cfRule type="expression" dxfId="144" priority="138">
      <formula>1&lt;&gt;0</formula>
    </cfRule>
    <cfRule type="expression" dxfId="143" priority="139">
      <formula>1&lt;&gt;0</formula>
    </cfRule>
    <cfRule type="expression" dxfId="142" priority="140">
      <formula>1&lt;&gt;0</formula>
    </cfRule>
    <cfRule type="expression" dxfId="141" priority="141">
      <formula>1&lt;&gt;0</formula>
    </cfRule>
    <cfRule type="expression" dxfId="140" priority="142">
      <formula>1&lt;&gt;0</formula>
    </cfRule>
    <cfRule type="expression" dxfId="139" priority="143">
      <formula>1&lt;&gt;0</formula>
    </cfRule>
    <cfRule type="expression" dxfId="138" priority="144">
      <formula>1&lt;&gt;0</formula>
    </cfRule>
    <cfRule type="expression" dxfId="137" priority="145">
      <formula>1&lt;&gt;0</formula>
    </cfRule>
    <cfRule type="expression" dxfId="136" priority="146">
      <formula>1&lt;&gt;0</formula>
    </cfRule>
    <cfRule type="expression" dxfId="135" priority="147">
      <formula>1&lt;&gt;0</formula>
    </cfRule>
    <cfRule type="expression" dxfId="134" priority="148">
      <formula>1&lt;&gt;0</formula>
    </cfRule>
    <cfRule type="expression" dxfId="133" priority="149">
      <formula>1&lt;&gt;0</formula>
    </cfRule>
    <cfRule type="expression" dxfId="132" priority="150">
      <formula>1&lt;&gt;0</formula>
    </cfRule>
    <cfRule type="expression" dxfId="131" priority="151">
      <formula>1&lt;&gt;0</formula>
    </cfRule>
    <cfRule type="expression" dxfId="130" priority="152">
      <formula>1&lt;&gt;0</formula>
    </cfRule>
    <cfRule type="expression" dxfId="129" priority="153">
      <formula>1&lt;&gt;0</formula>
    </cfRule>
    <cfRule type="expression" dxfId="128" priority="154">
      <formula>1&lt;&gt;0</formula>
    </cfRule>
    <cfRule type="expression" dxfId="127" priority="155">
      <formula>1&lt;&gt;0</formula>
    </cfRule>
    <cfRule type="expression" dxfId="126" priority="156">
      <formula>1&lt;&gt;0</formula>
    </cfRule>
    <cfRule type="expression" dxfId="125" priority="157">
      <formula>1&lt;&gt;0</formula>
    </cfRule>
    <cfRule type="expression" dxfId="124" priority="158">
      <formula>1&lt;&gt;0</formula>
    </cfRule>
    <cfRule type="expression" dxfId="123" priority="159">
      <formula>1&lt;&gt;0</formula>
    </cfRule>
    <cfRule type="expression" dxfId="122" priority="160">
      <formula>1&lt;&gt;0</formula>
    </cfRule>
    <cfRule type="expression" dxfId="121" priority="161">
      <formula>1&lt;&gt;0</formula>
    </cfRule>
    <cfRule type="expression" dxfId="120" priority="162">
      <formula>1&lt;&gt;0</formula>
    </cfRule>
    <cfRule type="expression" dxfId="119" priority="163">
      <formula>1&lt;&gt;0</formula>
    </cfRule>
    <cfRule type="expression" dxfId="118" priority="164">
      <formula>1&lt;&gt;0</formula>
    </cfRule>
    <cfRule type="expression" dxfId="117" priority="165">
      <formula>1&lt;&gt;0</formula>
    </cfRule>
    <cfRule type="expression" dxfId="116" priority="166">
      <formula>1&lt;&gt;0</formula>
    </cfRule>
    <cfRule type="expression" dxfId="115" priority="167">
      <formula>1&lt;&gt;0</formula>
    </cfRule>
    <cfRule type="expression" dxfId="114" priority="168">
      <formula>1&lt;&gt;0</formula>
    </cfRule>
    <cfRule type="expression" dxfId="113" priority="169">
      <formula>1&lt;&gt;0</formula>
    </cfRule>
    <cfRule type="expression" dxfId="112" priority="170">
      <formula>1&lt;&gt;0</formula>
    </cfRule>
    <cfRule type="expression" dxfId="111" priority="171">
      <formula>1&lt;&gt;0</formula>
    </cfRule>
  </conditionalFormatting>
  <conditionalFormatting sqref="A1:XFD1048576">
    <cfRule type="expression" dxfId="110" priority="8">
      <formula>1&lt;&gt;0</formula>
    </cfRule>
    <cfRule type="expression" dxfId="109" priority="9">
      <formula>1&lt;&gt;0</formula>
    </cfRule>
    <cfRule type="expression" dxfId="108" priority="10">
      <formula>1&lt;&gt;0</formula>
    </cfRule>
    <cfRule type="expression" dxfId="107" priority="96">
      <formula>1&lt;&gt;0</formula>
    </cfRule>
    <cfRule type="expression" dxfId="106" priority="97">
      <formula>1&lt;&gt;0</formula>
    </cfRule>
    <cfRule type="expression" dxfId="105" priority="98">
      <formula>1&lt;&gt;0</formula>
    </cfRule>
    <cfRule type="expression" dxfId="104" priority="99">
      <formula>1&lt;&gt;0</formula>
    </cfRule>
    <cfRule type="expression" dxfId="103" priority="100">
      <formula>1&lt;&gt;0</formula>
    </cfRule>
    <cfRule type="expression" dxfId="102" priority="101">
      <formula>1&lt;&gt;0</formula>
    </cfRule>
    <cfRule type="expression" dxfId="101" priority="102">
      <formula>1&lt;&gt;0</formula>
    </cfRule>
    <cfRule type="expression" dxfId="100" priority="103">
      <formula>1&lt;&gt;0</formula>
    </cfRule>
    <cfRule type="expression" dxfId="99" priority="104">
      <formula>1&lt;&gt;0</formula>
    </cfRule>
    <cfRule type="expression" dxfId="98" priority="105">
      <formula>1&lt;&gt;0</formula>
    </cfRule>
    <cfRule type="expression" dxfId="97" priority="106">
      <formula>1&lt;&gt;0</formula>
    </cfRule>
    <cfRule type="expression" dxfId="96" priority="107">
      <formula>1&lt;&gt;0</formula>
    </cfRule>
    <cfRule type="expression" dxfId="95" priority="108">
      <formula>1&lt;&gt;0</formula>
    </cfRule>
    <cfRule type="expression" dxfId="94" priority="109">
      <formula>1&lt;&gt;0</formula>
    </cfRule>
    <cfRule type="expression" dxfId="93" priority="110">
      <formula>1&lt;&gt;0</formula>
    </cfRule>
    <cfRule type="expression" dxfId="92" priority="111">
      <formula>1&lt;&gt;0</formula>
    </cfRule>
  </conditionalFormatting>
  <conditionalFormatting sqref="B31:E31">
    <cfRule type="expression" dxfId="91" priority="11">
      <formula>1&lt;&gt;0</formula>
    </cfRule>
    <cfRule type="expression" dxfId="90" priority="12">
      <formula>1&lt;&gt;0</formula>
    </cfRule>
    <cfRule type="expression" dxfId="89" priority="13">
      <formula>1&lt;&gt;0</formula>
    </cfRule>
    <cfRule type="expression" dxfId="88" priority="14">
      <formula>1&lt;&gt;0</formula>
    </cfRule>
    <cfRule type="expression" dxfId="87" priority="15">
      <formula>1&lt;&gt;0</formula>
    </cfRule>
    <cfRule type="expression" dxfId="86" priority="16">
      <formula>1&lt;&gt;0</formula>
    </cfRule>
    <cfRule type="expression" dxfId="85" priority="17">
      <formula>1&lt;&gt;0</formula>
    </cfRule>
    <cfRule type="expression" dxfId="84" priority="18">
      <formula>1&lt;&gt;0</formula>
    </cfRule>
    <cfRule type="expression" dxfId="83" priority="19">
      <formula>1&lt;&gt;0</formula>
    </cfRule>
    <cfRule type="expression" dxfId="82" priority="20">
      <formula>1&lt;&gt;0</formula>
    </cfRule>
    <cfRule type="expression" dxfId="81" priority="21">
      <formula>1&lt;&gt;0</formula>
    </cfRule>
    <cfRule type="expression" dxfId="80" priority="22">
      <formula>1&lt;&gt;0</formula>
    </cfRule>
    <cfRule type="expression" dxfId="79" priority="23">
      <formula>1&lt;&gt;0</formula>
    </cfRule>
    <cfRule type="expression" dxfId="78" priority="24">
      <formula>1&lt;&gt;0</formula>
    </cfRule>
    <cfRule type="expression" dxfId="77" priority="25">
      <formula>1&lt;&gt;0</formula>
    </cfRule>
    <cfRule type="expression" dxfId="76" priority="26">
      <formula>1&lt;&gt;0</formula>
    </cfRule>
    <cfRule type="expression" dxfId="75" priority="27">
      <formula>1&lt;&gt;0</formula>
    </cfRule>
    <cfRule type="expression" dxfId="74" priority="28">
      <formula>1&lt;&gt;0</formula>
    </cfRule>
    <cfRule type="expression" dxfId="73" priority="29">
      <formula>1&lt;&gt;0</formula>
    </cfRule>
    <cfRule type="expression" dxfId="72" priority="30">
      <formula>1&lt;&gt;0</formula>
    </cfRule>
    <cfRule type="expression" dxfId="71" priority="31">
      <formula>1&lt;&gt;0</formula>
    </cfRule>
    <cfRule type="expression" dxfId="70" priority="32">
      <formula>1&lt;&gt;0</formula>
    </cfRule>
    <cfRule type="expression" dxfId="69" priority="33">
      <formula>1&lt;&gt;0</formula>
    </cfRule>
    <cfRule type="expression" dxfId="68" priority="34">
      <formula>1&lt;&gt;0</formula>
    </cfRule>
    <cfRule type="expression" dxfId="67" priority="35">
      <formula>1&lt;&gt;0</formula>
    </cfRule>
    <cfRule type="expression" dxfId="66" priority="36">
      <formula>1&lt;&gt;0</formula>
    </cfRule>
    <cfRule type="expression" dxfId="65" priority="37">
      <formula>1&lt;&gt;0</formula>
    </cfRule>
    <cfRule type="expression" dxfId="64" priority="38">
      <formula>1&lt;&gt;0</formula>
    </cfRule>
    <cfRule type="expression" dxfId="63" priority="39">
      <formula>1&lt;&gt;0</formula>
    </cfRule>
    <cfRule type="expression" dxfId="62" priority="40">
      <formula>1&lt;&gt;0</formula>
    </cfRule>
    <cfRule type="expression" dxfId="61" priority="41">
      <formula>1&lt;&gt;0</formula>
    </cfRule>
    <cfRule type="expression" dxfId="60" priority="42">
      <formula>1&lt;&gt;0</formula>
    </cfRule>
    <cfRule type="expression" dxfId="59" priority="43">
      <formula>1&lt;&gt;0</formula>
    </cfRule>
    <cfRule type="expression" dxfId="58" priority="44">
      <formula>1&lt;&gt;0</formula>
    </cfRule>
    <cfRule type="expression" dxfId="57" priority="45">
      <formula>1&lt;&gt;0</formula>
    </cfRule>
    <cfRule type="expression" dxfId="56" priority="46">
      <formula>1&lt;&gt;0</formula>
    </cfRule>
    <cfRule type="expression" dxfId="55" priority="47">
      <formula>1&lt;&gt;0</formula>
    </cfRule>
    <cfRule type="expression" dxfId="54" priority="48">
      <formula>1&lt;&gt;0</formula>
    </cfRule>
    <cfRule type="expression" dxfId="53" priority="49">
      <formula>1&lt;&gt;0</formula>
    </cfRule>
    <cfRule type="expression" dxfId="52" priority="50">
      <formula>1&lt;&gt;0</formula>
    </cfRule>
    <cfRule type="expression" dxfId="51" priority="51">
      <formula>1&lt;&gt;0</formula>
    </cfRule>
    <cfRule type="expression" dxfId="50" priority="52">
      <formula>1&lt;&gt;0</formula>
    </cfRule>
    <cfRule type="expression" dxfId="49" priority="53">
      <formula>1&lt;&gt;0</formula>
    </cfRule>
    <cfRule type="expression" dxfId="48" priority="54">
      <formula>1&lt;&gt;0</formula>
    </cfRule>
    <cfRule type="expression" dxfId="47" priority="55">
      <formula>1&lt;&gt;0</formula>
    </cfRule>
    <cfRule type="expression" dxfId="46" priority="56">
      <formula>1&lt;&gt;0</formula>
    </cfRule>
    <cfRule type="expression" dxfId="45" priority="57">
      <formula>1&lt;&gt;0</formula>
    </cfRule>
    <cfRule type="expression" dxfId="44" priority="58">
      <formula>1&lt;&gt;0</formula>
    </cfRule>
    <cfRule type="expression" dxfId="43" priority="59">
      <formula>1&lt;&gt;0</formula>
    </cfRule>
    <cfRule type="expression" dxfId="42" priority="60">
      <formula>1&lt;&gt;0</formula>
    </cfRule>
    <cfRule type="expression" dxfId="41" priority="61">
      <formula>1&lt;&gt;0</formula>
    </cfRule>
    <cfRule type="expression" dxfId="40" priority="62">
      <formula>1&lt;&gt;0</formula>
    </cfRule>
    <cfRule type="expression" dxfId="39" priority="63">
      <formula>1&lt;&gt;0</formula>
    </cfRule>
    <cfRule type="expression" dxfId="38" priority="64">
      <formula>1&lt;&gt;0</formula>
    </cfRule>
    <cfRule type="expression" dxfId="37" priority="65">
      <formula>1&lt;&gt;0</formula>
    </cfRule>
    <cfRule type="expression" dxfId="36" priority="66">
      <formula>1&lt;&gt;0</formula>
    </cfRule>
    <cfRule type="expression" dxfId="35" priority="67">
      <formula>1&lt;&gt;0</formula>
    </cfRule>
    <cfRule type="expression" dxfId="34" priority="68">
      <formula>1&lt;&gt;0</formula>
    </cfRule>
    <cfRule type="expression" dxfId="33" priority="69">
      <formula>1&lt;&gt;0</formula>
    </cfRule>
    <cfRule type="expression" dxfId="32" priority="70">
      <formula>1&lt;&gt;0</formula>
    </cfRule>
    <cfRule type="expression" dxfId="31" priority="71">
      <formula>1&lt;&gt;0</formula>
    </cfRule>
    <cfRule type="expression" dxfId="30" priority="72">
      <formula>1&lt;&gt;0</formula>
    </cfRule>
    <cfRule type="expression" dxfId="29" priority="73">
      <formula>1&lt;&gt;0</formula>
    </cfRule>
    <cfRule type="expression" dxfId="28" priority="74">
      <formula>1&lt;&gt;0</formula>
    </cfRule>
    <cfRule type="expression" dxfId="27" priority="75">
      <formula>1&lt;&gt;0</formula>
    </cfRule>
    <cfRule type="expression" dxfId="26" priority="76">
      <formula>1&lt;&gt;0</formula>
    </cfRule>
    <cfRule type="expression" dxfId="25" priority="77">
      <formula>1&lt;&gt;0</formula>
    </cfRule>
    <cfRule type="expression" dxfId="24" priority="78">
      <formula>1&lt;&gt;0</formula>
    </cfRule>
    <cfRule type="expression" dxfId="23" priority="79">
      <formula>1&lt;&gt;0</formula>
    </cfRule>
    <cfRule type="expression" dxfId="22" priority="80">
      <formula>1&lt;&gt;0</formula>
    </cfRule>
    <cfRule type="expression" dxfId="21" priority="81">
      <formula>1&lt;&gt;0</formula>
    </cfRule>
    <cfRule type="expression" dxfId="20" priority="82">
      <formula>1&lt;&gt;0</formula>
    </cfRule>
    <cfRule type="expression" dxfId="19" priority="83">
      <formula>1&lt;&gt;0</formula>
    </cfRule>
    <cfRule type="expression" dxfId="18" priority="84">
      <formula>1&lt;&gt;0</formula>
    </cfRule>
    <cfRule type="expression" dxfId="17" priority="85">
      <formula>1&lt;&gt;0</formula>
    </cfRule>
    <cfRule type="expression" dxfId="16" priority="86">
      <formula>1&lt;&gt;0</formula>
    </cfRule>
    <cfRule type="expression" dxfId="15" priority="87">
      <formula>1&lt;&gt;0</formula>
    </cfRule>
    <cfRule type="expression" dxfId="14" priority="88">
      <formula>1&lt;&gt;0</formula>
    </cfRule>
    <cfRule type="expression" dxfId="13" priority="89">
      <formula>1&lt;&gt;0</formula>
    </cfRule>
    <cfRule type="expression" dxfId="12" priority="90">
      <formula>1&lt;&gt;0</formula>
    </cfRule>
    <cfRule type="expression" dxfId="11" priority="91">
      <formula>1&lt;&gt;0</formula>
    </cfRule>
    <cfRule type="expression" dxfId="10" priority="92">
      <formula>1&lt;&gt;0</formula>
    </cfRule>
    <cfRule type="expression" dxfId="9" priority="93">
      <formula>1&lt;&gt;0</formula>
    </cfRule>
    <cfRule type="expression" dxfId="8" priority="94">
      <formula>1&lt;&gt;0</formula>
    </cfRule>
    <cfRule type="expression" dxfId="7" priority="95">
      <formula>1&lt;&gt;0</formula>
    </cfRule>
  </conditionalFormatting>
  <conditionalFormatting sqref="A1:XFD1048576">
    <cfRule type="expression" dxfId="6" priority="1">
      <formula>1&lt;&gt;0</formula>
    </cfRule>
    <cfRule type="expression" dxfId="5" priority="2">
      <formula>1&lt;&gt;0</formula>
    </cfRule>
    <cfRule type="expression" dxfId="4" priority="3">
      <formula>1&lt;&gt;0</formula>
    </cfRule>
    <cfRule type="expression" dxfId="3" priority="4">
      <formula>1&lt;&gt;0</formula>
    </cfRule>
    <cfRule type="expression" dxfId="2" priority="5">
      <formula>1&lt;&gt;0</formula>
    </cfRule>
    <cfRule type="expression" dxfId="1" priority="6">
      <formula>1&lt;&gt;0</formula>
    </cfRule>
    <cfRule type="expression" dxfId="0" priority="7">
      <formula>1&lt;&gt;0</formula>
    </cfRule>
  </conditionalFormatting>
  <hyperlinks>
    <hyperlink ref="D5" r:id="rId1"/>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CreditCardsSummayData</vt:lpstr>
      <vt:lpstr>KeyCreditCardStats</vt:lpstr>
      <vt:lpstr>c01hist.xlsx Data</vt:lpstr>
      <vt:lpstr>Notes</vt:lpstr>
      <vt:lpstr>PersonalLendingRatesData</vt:lpstr>
      <vt:lpstr>Series breaks</vt:lpstr>
      <vt:lpstr>'c01hist.xlsx Data'!Print_Titles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2022-11-02T23:49:10Z</dcterms:created>
  <dcterms:modified xsi:type="dcterms:W3CDTF">2023-02-03T01:44:45Z</dcterms:modified>
</cp:coreProperties>
</file>