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95" windowHeight="12015" firstSheet="4" activeTab="7"/>
  </bookViews>
  <sheets>
    <sheet name="Summary calcs 5% ascent" sheetId="7" r:id="rId1"/>
    <sheet name="Summary calcs 2.5% ascent" sheetId="10" r:id="rId2"/>
    <sheet name="Summary calcs 0% level" sheetId="5" r:id="rId3"/>
    <sheet name="Summary calcs 2.5% descent" sheetId="4" r:id="rId4"/>
    <sheet name="Summary calcs 5% descent" sheetId="3" r:id="rId5"/>
    <sheet name="Summary calcs 7.5% descent" sheetId="2" r:id="rId6"/>
    <sheet name="Summary calcs 10% descent" sheetId="1" r:id="rId7"/>
    <sheet name="Grand Summary calcs 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45621"/>
</workbook>
</file>

<file path=xl/calcChain.xml><?xml version="1.0" encoding="utf-8"?>
<calcChain xmlns="http://schemas.openxmlformats.org/spreadsheetml/2006/main">
  <c r="N13" i="10" l="1"/>
  <c r="J13" i="10"/>
  <c r="L13" i="10" s="1"/>
  <c r="E20" i="8" s="1"/>
  <c r="E21" i="8" s="1"/>
  <c r="H13" i="10"/>
  <c r="G13" i="10"/>
  <c r="I13" i="10" s="1"/>
  <c r="E13" i="10"/>
  <c r="C13" i="10"/>
  <c r="N11" i="10"/>
  <c r="J11" i="10"/>
  <c r="L11" i="10" s="1"/>
  <c r="E17" i="8" s="1"/>
  <c r="E18" i="8" s="1"/>
  <c r="H11" i="10"/>
  <c r="G11" i="10"/>
  <c r="I11" i="10" s="1"/>
  <c r="E11" i="10"/>
  <c r="C11" i="10"/>
  <c r="N9" i="10"/>
  <c r="J9" i="10"/>
  <c r="K11" i="10" s="1"/>
  <c r="H9" i="10"/>
  <c r="G9" i="10"/>
  <c r="I9" i="10" s="1"/>
  <c r="F9" i="10"/>
  <c r="F11" i="10" s="1"/>
  <c r="F13" i="10" s="1"/>
  <c r="E9" i="10"/>
  <c r="C9" i="10"/>
  <c r="N7" i="10"/>
  <c r="J7" i="10"/>
  <c r="L7" i="10" s="1"/>
  <c r="E11" i="8" s="1"/>
  <c r="E12" i="8" s="1"/>
  <c r="H7" i="10"/>
  <c r="G7" i="10"/>
  <c r="F7" i="10"/>
  <c r="E7" i="10"/>
  <c r="C7" i="10"/>
  <c r="N5" i="10"/>
  <c r="J5" i="10"/>
  <c r="K7" i="10" s="1"/>
  <c r="H5" i="10"/>
  <c r="G5" i="10"/>
  <c r="I5" i="10" s="1"/>
  <c r="F5" i="10"/>
  <c r="E5" i="10"/>
  <c r="C5" i="10"/>
  <c r="N3" i="10"/>
  <c r="J3" i="10"/>
  <c r="L3" i="10" s="1"/>
  <c r="E5" i="8" s="1"/>
  <c r="E6" i="8" s="1"/>
  <c r="H3" i="10"/>
  <c r="G3" i="10"/>
  <c r="E3" i="10"/>
  <c r="C3" i="10"/>
  <c r="I3" i="10" l="1"/>
  <c r="I7" i="10"/>
  <c r="M13" i="10"/>
  <c r="L5" i="10"/>
  <c r="M7" i="10" s="1"/>
  <c r="K5" i="10"/>
  <c r="K9" i="10"/>
  <c r="K13" i="10"/>
  <c r="L9" i="10"/>
  <c r="B20" i="8"/>
  <c r="B17" i="8"/>
  <c r="B14" i="8"/>
  <c r="B11" i="8"/>
  <c r="B8" i="8"/>
  <c r="B5" i="8"/>
  <c r="C3" i="7"/>
  <c r="E3" i="7"/>
  <c r="G3" i="7"/>
  <c r="H3" i="7"/>
  <c r="J3" i="7"/>
  <c r="L3" i="7" s="1"/>
  <c r="D5" i="8" s="1"/>
  <c r="D6" i="8" s="1"/>
  <c r="N3" i="7"/>
  <c r="C5" i="7"/>
  <c r="E5" i="7"/>
  <c r="F5" i="7"/>
  <c r="G5" i="7"/>
  <c r="H5" i="7"/>
  <c r="J5" i="7"/>
  <c r="N5" i="7"/>
  <c r="C7" i="7"/>
  <c r="E7" i="7"/>
  <c r="F7" i="7"/>
  <c r="G7" i="7"/>
  <c r="H7" i="7"/>
  <c r="J7" i="7"/>
  <c r="K7" i="7" s="1"/>
  <c r="N7" i="7"/>
  <c r="C9" i="7"/>
  <c r="E9" i="7"/>
  <c r="F9" i="7"/>
  <c r="F11" i="7" s="1"/>
  <c r="F13" i="7" s="1"/>
  <c r="G9" i="7"/>
  <c r="H9" i="7"/>
  <c r="J9" i="7"/>
  <c r="N9" i="7"/>
  <c r="C11" i="7"/>
  <c r="E11" i="7"/>
  <c r="G11" i="7"/>
  <c r="H11" i="7"/>
  <c r="J11" i="7"/>
  <c r="K11" i="7" s="1"/>
  <c r="N11" i="7"/>
  <c r="C13" i="7"/>
  <c r="E13" i="7"/>
  <c r="G13" i="7"/>
  <c r="H13" i="7"/>
  <c r="J13" i="7"/>
  <c r="N13" i="7"/>
  <c r="L11" i="7" l="1"/>
  <c r="D17" i="8" s="1"/>
  <c r="D18" i="8" s="1"/>
  <c r="I11" i="7"/>
  <c r="L7" i="7"/>
  <c r="D11" i="8" s="1"/>
  <c r="D12" i="8" s="1"/>
  <c r="I7" i="7"/>
  <c r="K9" i="7"/>
  <c r="K13" i="7"/>
  <c r="L9" i="7"/>
  <c r="M9" i="7" s="1"/>
  <c r="I9" i="7"/>
  <c r="K5" i="7"/>
  <c r="I3" i="7"/>
  <c r="M9" i="10"/>
  <c r="E14" i="8"/>
  <c r="E15" i="8" s="1"/>
  <c r="M5" i="10"/>
  <c r="E8" i="8"/>
  <c r="E9" i="8" s="1"/>
  <c r="M11" i="10"/>
  <c r="L13" i="7"/>
  <c r="I13" i="7"/>
  <c r="L5" i="7"/>
  <c r="I5" i="7"/>
  <c r="N13" i="5"/>
  <c r="J13" i="5"/>
  <c r="L13" i="5" s="1"/>
  <c r="F20" i="8" s="1"/>
  <c r="F21" i="8" s="1"/>
  <c r="H13" i="5"/>
  <c r="G13" i="5"/>
  <c r="E13" i="5"/>
  <c r="C13" i="5"/>
  <c r="N11" i="5"/>
  <c r="J11" i="5"/>
  <c r="L11" i="5" s="1"/>
  <c r="F17" i="8" s="1"/>
  <c r="F18" i="8" s="1"/>
  <c r="H11" i="5"/>
  <c r="G11" i="5"/>
  <c r="F11" i="5"/>
  <c r="F13" i="5" s="1"/>
  <c r="E11" i="5"/>
  <c r="C11" i="5"/>
  <c r="N9" i="5"/>
  <c r="J9" i="5"/>
  <c r="H9" i="5"/>
  <c r="G9" i="5"/>
  <c r="E9" i="5"/>
  <c r="C9" i="5"/>
  <c r="N7" i="5"/>
  <c r="J7" i="5"/>
  <c r="L7" i="5" s="1"/>
  <c r="F11" i="8" s="1"/>
  <c r="F12" i="8" s="1"/>
  <c r="H7" i="5"/>
  <c r="G7" i="5"/>
  <c r="E7" i="5"/>
  <c r="C7" i="5"/>
  <c r="N5" i="5"/>
  <c r="J5" i="5"/>
  <c r="L5" i="5" s="1"/>
  <c r="F8" i="8" s="1"/>
  <c r="F9" i="8" s="1"/>
  <c r="H5" i="5"/>
  <c r="G5" i="5"/>
  <c r="E5" i="5"/>
  <c r="C5" i="5"/>
  <c r="N3" i="5"/>
  <c r="J3" i="5"/>
  <c r="K5" i="5" s="1"/>
  <c r="H3" i="5"/>
  <c r="G3" i="5"/>
  <c r="E3" i="5"/>
  <c r="C3" i="5"/>
  <c r="N13" i="4"/>
  <c r="J13" i="4"/>
  <c r="L13" i="4" s="1"/>
  <c r="H13" i="4"/>
  <c r="G13" i="4"/>
  <c r="E13" i="4"/>
  <c r="C13" i="4"/>
  <c r="N11" i="4"/>
  <c r="J11" i="4"/>
  <c r="L11" i="4" s="1"/>
  <c r="H11" i="4"/>
  <c r="G11" i="4"/>
  <c r="E11" i="4"/>
  <c r="C11" i="4"/>
  <c r="N9" i="4"/>
  <c r="J9" i="4"/>
  <c r="K11" i="4" s="1"/>
  <c r="H9" i="4"/>
  <c r="G9" i="4"/>
  <c r="F9" i="4"/>
  <c r="F11" i="4" s="1"/>
  <c r="F13" i="4" s="1"/>
  <c r="E9" i="4"/>
  <c r="C9" i="4"/>
  <c r="N7" i="4"/>
  <c r="J7" i="4"/>
  <c r="L7" i="4" s="1"/>
  <c r="H7" i="4"/>
  <c r="G7" i="4"/>
  <c r="F7" i="4"/>
  <c r="E7" i="4"/>
  <c r="C7" i="4"/>
  <c r="N5" i="4"/>
  <c r="J5" i="4"/>
  <c r="H5" i="4"/>
  <c r="G5" i="4"/>
  <c r="F5" i="4"/>
  <c r="E5" i="4"/>
  <c r="C5" i="4"/>
  <c r="N3" i="4"/>
  <c r="J3" i="4"/>
  <c r="L3" i="4" s="1"/>
  <c r="G5" i="8" s="1"/>
  <c r="G6" i="8" s="1"/>
  <c r="H3" i="4"/>
  <c r="G3" i="4"/>
  <c r="E3" i="4"/>
  <c r="C3" i="4"/>
  <c r="C3" i="3"/>
  <c r="E3" i="3"/>
  <c r="G3" i="3"/>
  <c r="H3" i="3"/>
  <c r="J3" i="3"/>
  <c r="L3" i="3" s="1"/>
  <c r="H5" i="8" s="1"/>
  <c r="H6" i="8" s="1"/>
  <c r="N3" i="3"/>
  <c r="C5" i="3"/>
  <c r="E5" i="3"/>
  <c r="F5" i="3"/>
  <c r="G5" i="3"/>
  <c r="H5" i="3"/>
  <c r="J5" i="3"/>
  <c r="N5" i="3"/>
  <c r="C7" i="3"/>
  <c r="E7" i="3"/>
  <c r="F7" i="3"/>
  <c r="G7" i="3"/>
  <c r="H7" i="3"/>
  <c r="J7" i="3"/>
  <c r="N7" i="3"/>
  <c r="C9" i="3"/>
  <c r="E9" i="3"/>
  <c r="F9" i="3"/>
  <c r="F11" i="3" s="1"/>
  <c r="F13" i="3" s="1"/>
  <c r="G9" i="3"/>
  <c r="H9" i="3"/>
  <c r="J9" i="3"/>
  <c r="N9" i="3"/>
  <c r="C11" i="3"/>
  <c r="E11" i="3"/>
  <c r="G11" i="3"/>
  <c r="H11" i="3"/>
  <c r="J11" i="3"/>
  <c r="K11" i="3" s="1"/>
  <c r="N11" i="3"/>
  <c r="C13" i="3"/>
  <c r="E13" i="3"/>
  <c r="G13" i="3"/>
  <c r="H13" i="3"/>
  <c r="J13" i="3"/>
  <c r="N13" i="3"/>
  <c r="N13" i="2"/>
  <c r="J13" i="2"/>
  <c r="L13" i="2" s="1"/>
  <c r="I20" i="8" s="1"/>
  <c r="I21" i="8" s="1"/>
  <c r="H13" i="2"/>
  <c r="G13" i="2"/>
  <c r="E13" i="2"/>
  <c r="C13" i="2"/>
  <c r="N11" i="2"/>
  <c r="J11" i="2"/>
  <c r="H11" i="2"/>
  <c r="G11" i="2"/>
  <c r="E11" i="2"/>
  <c r="C11" i="2"/>
  <c r="N9" i="2"/>
  <c r="J9" i="2"/>
  <c r="L9" i="2" s="1"/>
  <c r="I14" i="8" s="1"/>
  <c r="I15" i="8" s="1"/>
  <c r="H9" i="2"/>
  <c r="G9" i="2"/>
  <c r="E9" i="2"/>
  <c r="C9" i="2"/>
  <c r="N7" i="2"/>
  <c r="J7" i="2"/>
  <c r="H7" i="2"/>
  <c r="G7" i="2"/>
  <c r="F7" i="2"/>
  <c r="F9" i="2" s="1"/>
  <c r="F11" i="2" s="1"/>
  <c r="F13" i="2" s="1"/>
  <c r="E7" i="2"/>
  <c r="C7" i="2"/>
  <c r="N5" i="2"/>
  <c r="J5" i="2"/>
  <c r="L5" i="2" s="1"/>
  <c r="I8" i="8" s="1"/>
  <c r="I9" i="8" s="1"/>
  <c r="H5" i="2"/>
  <c r="G5" i="2"/>
  <c r="F5" i="2"/>
  <c r="E5" i="2"/>
  <c r="C5" i="2"/>
  <c r="N3" i="2"/>
  <c r="J3" i="2"/>
  <c r="L3" i="2" s="1"/>
  <c r="I5" i="8" s="1"/>
  <c r="I6" i="8" s="1"/>
  <c r="H3" i="2"/>
  <c r="G3" i="2"/>
  <c r="E3" i="2"/>
  <c r="C3" i="2"/>
  <c r="N13" i="1"/>
  <c r="J13" i="1"/>
  <c r="L13" i="1" s="1"/>
  <c r="J20" i="8" s="1"/>
  <c r="J21" i="8" s="1"/>
  <c r="H13" i="1"/>
  <c r="G13" i="1"/>
  <c r="E13" i="1"/>
  <c r="C13" i="1"/>
  <c r="N11" i="1"/>
  <c r="J11" i="1"/>
  <c r="L11" i="1" s="1"/>
  <c r="J17" i="8" s="1"/>
  <c r="J18" i="8" s="1"/>
  <c r="H11" i="1"/>
  <c r="G11" i="1"/>
  <c r="E11" i="1"/>
  <c r="C11" i="1"/>
  <c r="N9" i="1"/>
  <c r="J9" i="1"/>
  <c r="K11" i="1" s="1"/>
  <c r="H9" i="1"/>
  <c r="G9" i="1"/>
  <c r="F9" i="1"/>
  <c r="F11" i="1" s="1"/>
  <c r="F13" i="1" s="1"/>
  <c r="E9" i="1"/>
  <c r="C9" i="1"/>
  <c r="N7" i="1"/>
  <c r="J7" i="1"/>
  <c r="L7" i="1" s="1"/>
  <c r="J11" i="8" s="1"/>
  <c r="J12" i="8" s="1"/>
  <c r="H7" i="1"/>
  <c r="G7" i="1"/>
  <c r="F7" i="1"/>
  <c r="E7" i="1"/>
  <c r="C7" i="1"/>
  <c r="N5" i="1"/>
  <c r="J5" i="1"/>
  <c r="H5" i="1"/>
  <c r="G5" i="1"/>
  <c r="F5" i="1"/>
  <c r="E5" i="1"/>
  <c r="C5" i="1"/>
  <c r="N3" i="1"/>
  <c r="J3" i="1"/>
  <c r="L3" i="1" s="1"/>
  <c r="J5" i="8" s="1"/>
  <c r="J6" i="8" s="1"/>
  <c r="H3" i="1"/>
  <c r="G3" i="1"/>
  <c r="I3" i="1" s="1"/>
  <c r="E3" i="1"/>
  <c r="C3" i="1"/>
  <c r="L11" i="3" l="1"/>
  <c r="H17" i="8" s="1"/>
  <c r="H18" i="8" s="1"/>
  <c r="I11" i="3"/>
  <c r="K7" i="3"/>
  <c r="I5" i="4"/>
  <c r="K7" i="4"/>
  <c r="I9" i="4"/>
  <c r="I11" i="4"/>
  <c r="I13" i="4"/>
  <c r="I3" i="5"/>
  <c r="D14" i="8"/>
  <c r="D15" i="8" s="1"/>
  <c r="M11" i="7"/>
  <c r="I5" i="1"/>
  <c r="K7" i="1"/>
  <c r="I9" i="1"/>
  <c r="I11" i="1"/>
  <c r="I13" i="1"/>
  <c r="I3" i="2"/>
  <c r="I7" i="2"/>
  <c r="K7" i="2"/>
  <c r="I9" i="2"/>
  <c r="I11" i="2"/>
  <c r="I13" i="2"/>
  <c r="K9" i="3"/>
  <c r="K5" i="3"/>
  <c r="I3" i="3"/>
  <c r="I3" i="4"/>
  <c r="G11" i="8"/>
  <c r="G12" i="8" s="1"/>
  <c r="I11" i="5"/>
  <c r="I13" i="5"/>
  <c r="G17" i="8"/>
  <c r="G18" i="8" s="1"/>
  <c r="G20" i="8"/>
  <c r="G21" i="8" s="1"/>
  <c r="M5" i="7"/>
  <c r="D8" i="8"/>
  <c r="D9" i="8" s="1"/>
  <c r="M7" i="7"/>
  <c r="M13" i="7"/>
  <c r="D20" i="8"/>
  <c r="D21" i="8" s="1"/>
  <c r="I7" i="1"/>
  <c r="I5" i="2"/>
  <c r="M5" i="2"/>
  <c r="K13" i="3"/>
  <c r="L9" i="3"/>
  <c r="H14" i="8" s="1"/>
  <c r="H15" i="8" s="1"/>
  <c r="I9" i="3"/>
  <c r="L7" i="3"/>
  <c r="H11" i="8" s="1"/>
  <c r="H12" i="8" s="1"/>
  <c r="I7" i="3"/>
  <c r="L5" i="3"/>
  <c r="I5" i="3"/>
  <c r="I7" i="4"/>
  <c r="K11" i="2"/>
  <c r="I5" i="5"/>
  <c r="I7" i="5"/>
  <c r="I9" i="5"/>
  <c r="K11" i="5"/>
  <c r="M13" i="5"/>
  <c r="M7" i="5"/>
  <c r="L3" i="5"/>
  <c r="K7" i="5"/>
  <c r="K9" i="5"/>
  <c r="K13" i="5"/>
  <c r="L9" i="5"/>
  <c r="M13" i="4"/>
  <c r="K5" i="4"/>
  <c r="K9" i="4"/>
  <c r="K13" i="4"/>
  <c r="L5" i="4"/>
  <c r="L9" i="4"/>
  <c r="L13" i="3"/>
  <c r="I13" i="3"/>
  <c r="K5" i="2"/>
  <c r="L7" i="2"/>
  <c r="K9" i="2"/>
  <c r="L11" i="2"/>
  <c r="K13" i="2"/>
  <c r="M13" i="1"/>
  <c r="K5" i="1"/>
  <c r="K9" i="1"/>
  <c r="K13" i="1"/>
  <c r="L5" i="1"/>
  <c r="L9" i="1"/>
  <c r="M9" i="1" l="1"/>
  <c r="J14" i="8"/>
  <c r="J15" i="8" s="1"/>
  <c r="M13" i="3"/>
  <c r="H20" i="8"/>
  <c r="H21" i="8" s="1"/>
  <c r="M5" i="1"/>
  <c r="J8" i="8"/>
  <c r="J9" i="8" s="1"/>
  <c r="M11" i="2"/>
  <c r="I17" i="8"/>
  <c r="I18" i="8" s="1"/>
  <c r="M7" i="2"/>
  <c r="I11" i="8"/>
  <c r="I12" i="8" s="1"/>
  <c r="M5" i="3"/>
  <c r="H8" i="8"/>
  <c r="H9" i="8" s="1"/>
  <c r="M9" i="4"/>
  <c r="G14" i="8"/>
  <c r="G15" i="8" s="1"/>
  <c r="M5" i="4"/>
  <c r="G8" i="8"/>
  <c r="G9" i="8" s="1"/>
  <c r="M9" i="5"/>
  <c r="F14" i="8"/>
  <c r="F15" i="8" s="1"/>
  <c r="M5" i="5"/>
  <c r="F5" i="8"/>
  <c r="F6" i="8" s="1"/>
  <c r="M9" i="2"/>
  <c r="M7" i="3"/>
  <c r="M9" i="3"/>
  <c r="M11" i="3"/>
  <c r="M11" i="5"/>
  <c r="M7" i="4"/>
  <c r="M11" i="4"/>
  <c r="M13" i="2"/>
  <c r="M7" i="1"/>
  <c r="M11" i="1"/>
</calcChain>
</file>

<file path=xl/sharedStrings.xml><?xml version="1.0" encoding="utf-8"?>
<sst xmlns="http://schemas.openxmlformats.org/spreadsheetml/2006/main" count="140" uniqueCount="36">
  <si>
    <t>Summary of 'Stop distance calc' spreadsheets 'for 10% descent'</t>
  </si>
  <si>
    <t>Work-sheet</t>
  </si>
  <si>
    <t>km/p/h</t>
  </si>
  <si>
    <t>Gradient</t>
  </si>
  <si>
    <t>Brake Reaction Distance (metres)</t>
  </si>
  <si>
    <t>Brake Response Distance (metres)</t>
  </si>
  <si>
    <t>Brake Stop Distance (metres)</t>
  </si>
  <si>
    <t>Extra Brake Stop Distance (metres)</t>
  </si>
  <si>
    <t>Bicycle lengths @ 1.6m per bicycle</t>
  </si>
  <si>
    <t>Extra bicycle lengths @ 1.6m per bicycle</t>
  </si>
  <si>
    <t>Brake Stop Time (seconds)</t>
  </si>
  <si>
    <t xml:space="preserve">1st </t>
  </si>
  <si>
    <t>descent</t>
  </si>
  <si>
    <t>2nd</t>
  </si>
  <si>
    <t>3rd</t>
  </si>
  <si>
    <t>4th</t>
  </si>
  <si>
    <t>5th</t>
  </si>
  <si>
    <t>6th</t>
  </si>
  <si>
    <t>Summary of 'Stop distance calc' spreadsheets 'for 7.5% descent'</t>
  </si>
  <si>
    <t>ascent</t>
  </si>
  <si>
    <t>Summary of 'Stop distance calc' spreadsheets 'for 5% descent'</t>
  </si>
  <si>
    <t>Summary of 'Stop distance calc' spreadsheets 'for 2.5% descent'</t>
  </si>
  <si>
    <t>Summary of 'Stop distance calc' spreadsheets for 'level roadway'</t>
  </si>
  <si>
    <t>level</t>
  </si>
  <si>
    <t>Summary of 'Stop distance calc' spreadsheets 'for 5% ascent'</t>
  </si>
  <si>
    <t>5% ascent</t>
  </si>
  <si>
    <t>2.5% ascent</t>
  </si>
  <si>
    <t>Level roadway</t>
  </si>
  <si>
    <t>2.5% descent</t>
  </si>
  <si>
    <t>5% descent</t>
  </si>
  <si>
    <t>7.5% descent</t>
  </si>
  <si>
    <t>10% descent</t>
  </si>
  <si>
    <t>Summary of 'Stop distance calc' spreadsheets 'for 2.5% ascent'</t>
  </si>
  <si>
    <t>Distance to Stop in metres</t>
  </si>
  <si>
    <t xml:space="preserve">Distance to Stop in bicycle lengths @ 1.6m </t>
  </si>
  <si>
    <t>Grand Summary of 'Stop distance calc'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</si>
</sst>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\ &quot;m&quot;"/>
  </numFmts>
  <fonts count="7">
    <font>
      <sz val="10"/>
      <name val="Arial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3" borderId="0" xfId="0" applyFont="1" applyFill="1"/>
    <xf numFmtId="0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/>
    <xf numFmtId="0" fontId="3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 wrapText="1"/>
    </xf>
    <xf numFmtId="0" fontId="4" fillId="0" borderId="0" xfId="0" applyFont="1"/>
    <xf numFmtId="0" fontId="0" fillId="3" borderId="0" xfId="0" applyFill="1"/>
    <xf numFmtId="0" fontId="0" fillId="4" borderId="0" xfId="0" applyNumberForma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4" fillId="4" borderId="0" xfId="0" applyFont="1" applyFill="1"/>
    <xf numFmtId="2" fontId="0" fillId="0" borderId="0" xfId="0" applyNumberFormat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5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1" fillId="2" borderId="0" xfId="1" applyFont="1" applyFill="1"/>
    <xf numFmtId="0" fontId="4" fillId="2" borderId="0" xfId="1" applyFill="1"/>
    <xf numFmtId="0" fontId="4" fillId="2" borderId="0" xfId="1" applyNumberFormat="1" applyFill="1" applyAlignment="1">
      <alignment horizontal="center"/>
    </xf>
    <xf numFmtId="0" fontId="4" fillId="2" borderId="0" xfId="1" applyFill="1" applyAlignment="1">
      <alignment horizontal="center"/>
    </xf>
    <xf numFmtId="0" fontId="4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/>
    <xf numFmtId="0" fontId="3" fillId="0" borderId="0" xfId="1" applyFont="1" applyAlignment="1">
      <alignment wrapText="1"/>
    </xf>
    <xf numFmtId="0" fontId="3" fillId="3" borderId="0" xfId="1" applyFont="1" applyFill="1"/>
    <xf numFmtId="0" fontId="3" fillId="4" borderId="0" xfId="1" applyNumberFormat="1" applyFont="1" applyFill="1" applyAlignment="1">
      <alignment horizontal="center"/>
    </xf>
    <xf numFmtId="0" fontId="3" fillId="4" borderId="0" xfId="1" applyFont="1" applyFill="1" applyAlignment="1">
      <alignment horizontal="center" wrapText="1"/>
    </xf>
    <xf numFmtId="0" fontId="3" fillId="4" borderId="0" xfId="1" applyFont="1" applyFill="1"/>
    <xf numFmtId="0" fontId="3" fillId="0" borderId="0" xfId="1" applyFont="1" applyAlignment="1">
      <alignment horizontal="center" wrapText="1"/>
    </xf>
    <xf numFmtId="0" fontId="2" fillId="3" borderId="0" xfId="1" applyFont="1" applyFill="1" applyAlignment="1">
      <alignment horizontal="center"/>
    </xf>
    <xf numFmtId="0" fontId="3" fillId="5" borderId="0" xfId="1" applyFont="1" applyFill="1" applyAlignment="1">
      <alignment horizontal="center" wrapText="1"/>
    </xf>
    <xf numFmtId="0" fontId="4" fillId="0" borderId="0" xfId="1" applyFont="1"/>
    <xf numFmtId="0" fontId="4" fillId="3" borderId="0" xfId="1" applyFill="1"/>
    <xf numFmtId="0" fontId="4" fillId="4" borderId="0" xfId="1" applyNumberFormat="1" applyFill="1" applyAlignment="1">
      <alignment horizontal="center"/>
    </xf>
    <xf numFmtId="0" fontId="4" fillId="4" borderId="0" xfId="1" applyFont="1" applyFill="1"/>
    <xf numFmtId="2" fontId="4" fillId="0" borderId="0" xfId="1" applyNumberFormat="1" applyAlignment="1">
      <alignment horizontal="center"/>
    </xf>
    <xf numFmtId="2" fontId="2" fillId="3" borderId="0" xfId="1" applyNumberFormat="1" applyFont="1" applyFill="1" applyAlignment="1">
      <alignment horizontal="center"/>
    </xf>
    <xf numFmtId="2" fontId="4" fillId="5" borderId="0" xfId="1" applyNumberFormat="1" applyFill="1" applyAlignment="1">
      <alignment horizontal="center"/>
    </xf>
    <xf numFmtId="0" fontId="4" fillId="4" borderId="0" xfId="1" applyFill="1" applyAlignment="1">
      <alignment horizontal="center"/>
    </xf>
    <xf numFmtId="0" fontId="4" fillId="4" borderId="0" xfId="1" applyFill="1"/>
    <xf numFmtId="0" fontId="4" fillId="5" borderId="0" xfId="1" applyFill="1" applyAlignment="1">
      <alignment horizontal="center"/>
    </xf>
    <xf numFmtId="164" fontId="4" fillId="4" borderId="0" xfId="1" applyNumberForma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0" fillId="7" borderId="0" xfId="0" applyFill="1"/>
    <xf numFmtId="0" fontId="1" fillId="7" borderId="0" xfId="0" applyFont="1" applyFill="1" applyAlignment="1">
      <alignment horizontal="left"/>
    </xf>
    <xf numFmtId="0" fontId="0" fillId="7" borderId="0" xfId="0" applyFill="1" applyAlignment="1">
      <alignment horizontal="center"/>
    </xf>
    <xf numFmtId="0" fontId="1" fillId="6" borderId="0" xfId="0" applyNumberFormat="1" applyFont="1" applyFill="1" applyAlignment="1">
      <alignment horizontal="left"/>
    </xf>
    <xf numFmtId="0" fontId="4" fillId="4" borderId="0" xfId="0" applyNumberFormat="1" applyFont="1" applyFill="1" applyAlignment="1">
      <alignment horizontal="center"/>
    </xf>
    <xf numFmtId="0" fontId="1" fillId="7" borderId="0" xfId="0" applyNumberFormat="1" applyFont="1" applyFill="1" applyAlignment="1">
      <alignment horizontal="left"/>
    </xf>
    <xf numFmtId="2" fontId="5" fillId="6" borderId="0" xfId="0" applyNumberFormat="1" applyFont="1" applyFill="1" applyAlignment="1">
      <alignment horizontal="center"/>
    </xf>
    <xf numFmtId="0" fontId="5" fillId="3" borderId="0" xfId="0" applyFont="1" applyFill="1"/>
    <xf numFmtId="0" fontId="5" fillId="4" borderId="0" xfId="0" applyNumberFormat="1" applyFont="1" applyFill="1" applyAlignment="1">
      <alignment horizontal="center"/>
    </xf>
    <xf numFmtId="2" fontId="5" fillId="6" borderId="0" xfId="0" applyNumberFormat="1" applyFont="1" applyFill="1"/>
    <xf numFmtId="0" fontId="5" fillId="0" borderId="0" xfId="0" applyFont="1"/>
    <xf numFmtId="0" fontId="4" fillId="3" borderId="0" xfId="0" applyFont="1" applyFill="1"/>
    <xf numFmtId="165" fontId="3" fillId="7" borderId="0" xfId="0" applyNumberFormat="1" applyFont="1" applyFill="1" applyAlignment="1">
      <alignment horizontal="right"/>
    </xf>
    <xf numFmtId="0" fontId="6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ppingDistance_kmph_5%25_asc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toppingDistance_kmph_2,5%25_asc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toppingDistance_kmph_0%25_level_grou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toppingDistance_kmph-2,5%25_desce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toppingDistance_kmph_5%25_desc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toppingDistance_kmph_7,5%25_descen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StoppingDistance_kmph-10%25_desc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p_distance_calc 10km +5%"/>
      <sheetName val=" stop_distance_calc 20km +5%"/>
      <sheetName val="stop_distance_calc 30km +5%"/>
      <sheetName val="stop_distance_calc 40km +5%"/>
      <sheetName val="stop_distance_calc 50km +5%"/>
      <sheetName val="stop_distance_calc 60km +5%"/>
      <sheetName val="Summary calcs 5% ascent"/>
    </sheetNames>
    <sheetDataSet>
      <sheetData sheetId="0">
        <row r="21">
          <cell r="C21">
            <v>0.05</v>
          </cell>
        </row>
        <row r="22">
          <cell r="B22">
            <v>10</v>
          </cell>
        </row>
        <row r="24">
          <cell r="C24">
            <v>6.9444444444444446</v>
          </cell>
        </row>
        <row r="32">
          <cell r="C32">
            <v>1.3122532963802804</v>
          </cell>
        </row>
        <row r="33">
          <cell r="C33">
            <v>8.2566977408247251</v>
          </cell>
        </row>
        <row r="34">
          <cell r="C34">
            <v>3.4448223733938019</v>
          </cell>
        </row>
      </sheetData>
      <sheetData sheetId="1">
        <row r="21">
          <cell r="C21">
            <v>0.05</v>
          </cell>
        </row>
        <row r="22">
          <cell r="B22">
            <v>20</v>
          </cell>
        </row>
        <row r="24">
          <cell r="C24">
            <v>13.888888888888889</v>
          </cell>
        </row>
        <row r="32">
          <cell r="C32">
            <v>5.2490131855211217</v>
          </cell>
        </row>
        <row r="33">
          <cell r="C33">
            <v>19.137902074410011</v>
          </cell>
        </row>
        <row r="34">
          <cell r="C34">
            <v>4.3896447467876039</v>
          </cell>
        </row>
      </sheetData>
      <sheetData sheetId="2">
        <row r="22">
          <cell r="B22">
            <v>30</v>
          </cell>
        </row>
        <row r="24">
          <cell r="C24">
            <v>20.833333333333336</v>
          </cell>
        </row>
        <row r="32">
          <cell r="C32">
            <v>11.810279667422527</v>
          </cell>
        </row>
        <row r="33">
          <cell r="C33">
            <v>32.643613000755863</v>
          </cell>
        </row>
        <row r="34">
          <cell r="C34">
            <v>5.3344671201814062</v>
          </cell>
        </row>
      </sheetData>
      <sheetData sheetId="3">
        <row r="21">
          <cell r="C21">
            <v>0.05</v>
          </cell>
        </row>
        <row r="22">
          <cell r="B22">
            <v>40</v>
          </cell>
        </row>
        <row r="24">
          <cell r="C24">
            <v>27.777777777777779</v>
          </cell>
        </row>
        <row r="32">
          <cell r="C32">
            <v>20.996052742084487</v>
          </cell>
        </row>
        <row r="33">
          <cell r="C33">
            <v>48.773830519862265</v>
          </cell>
        </row>
        <row r="34">
          <cell r="C34">
            <v>6.2792894935752077</v>
          </cell>
        </row>
      </sheetData>
      <sheetData sheetId="4">
        <row r="21">
          <cell r="C21">
            <v>0.05</v>
          </cell>
        </row>
        <row r="22">
          <cell r="B22">
            <v>50</v>
          </cell>
        </row>
        <row r="24">
          <cell r="C24">
            <v>34.722222222222221</v>
          </cell>
        </row>
        <row r="32">
          <cell r="C32">
            <v>32.806332409507014</v>
          </cell>
        </row>
        <row r="33">
          <cell r="C33">
            <v>67.528554631729236</v>
          </cell>
        </row>
        <row r="34">
          <cell r="C34">
            <v>7.2241118669690101</v>
          </cell>
        </row>
      </sheetData>
      <sheetData sheetId="5">
        <row r="21">
          <cell r="C21">
            <v>0.05</v>
          </cell>
        </row>
        <row r="22">
          <cell r="B22">
            <v>60</v>
          </cell>
        </row>
        <row r="32">
          <cell r="C32">
            <v>47.24111866969011</v>
          </cell>
        </row>
        <row r="33">
          <cell r="C33">
            <v>88.907785336356781</v>
          </cell>
        </row>
        <row r="34">
          <cell r="C34">
            <v>8.1689342403628125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p_distance_10km +2.5% ascent"/>
      <sheetName val=" stop_distance_20km+2.5% ascent"/>
      <sheetName val="stop_distance 30km+2.5% ascent"/>
      <sheetName val="stop_distance_40km +2.5% ascent"/>
      <sheetName val="stop_distance_50km+2.5% ascent"/>
      <sheetName val="stop_distance_60km +2.5% ascent"/>
      <sheetName val="Summary calcs 2.5% ascent"/>
    </sheetNames>
    <sheetDataSet>
      <sheetData sheetId="0">
        <row r="21">
          <cell r="C21">
            <v>2.5000000000000001E-2</v>
          </cell>
        </row>
        <row r="22">
          <cell r="B22">
            <v>10</v>
          </cell>
        </row>
        <row r="24">
          <cell r="C24">
            <v>6.9444444444444446</v>
          </cell>
        </row>
        <row r="32">
          <cell r="C32">
            <v>1.4315490505966693</v>
          </cell>
        </row>
        <row r="33">
          <cell r="C33">
            <v>8.3759934950411132</v>
          </cell>
        </row>
        <row r="34">
          <cell r="C34">
            <v>3.5307153164296019</v>
          </cell>
        </row>
      </sheetData>
      <sheetData sheetId="1">
        <row r="21">
          <cell r="C21">
            <v>2.5000000000000001E-2</v>
          </cell>
        </row>
        <row r="22">
          <cell r="B22">
            <v>20</v>
          </cell>
        </row>
        <row r="24">
          <cell r="C24">
            <v>13.888888888888889</v>
          </cell>
        </row>
        <row r="32">
          <cell r="C32">
            <v>5.726196202386677</v>
          </cell>
        </row>
        <row r="33">
          <cell r="C33">
            <v>19.615085091275567</v>
          </cell>
        </row>
        <row r="34">
          <cell r="C34">
            <v>4.5614306328592038</v>
          </cell>
        </row>
      </sheetData>
      <sheetData sheetId="2">
        <row r="22">
          <cell r="B22">
            <v>30</v>
          </cell>
        </row>
        <row r="24">
          <cell r="C24">
            <v>20.833333333333336</v>
          </cell>
        </row>
        <row r="32">
          <cell r="C32">
            <v>12.883941455370026</v>
          </cell>
        </row>
        <row r="33">
          <cell r="C33">
            <v>33.717274788703364</v>
          </cell>
        </row>
        <row r="34">
          <cell r="C34">
            <v>5.5921459492888062</v>
          </cell>
        </row>
      </sheetData>
      <sheetData sheetId="3">
        <row r="21">
          <cell r="C21">
            <v>2.5000000000000001E-2</v>
          </cell>
        </row>
        <row r="22">
          <cell r="B22">
            <v>40</v>
          </cell>
        </row>
        <row r="24">
          <cell r="C24">
            <v>27.777777777777779</v>
          </cell>
        </row>
        <row r="32">
          <cell r="C32">
            <v>22.904784809546708</v>
          </cell>
        </row>
        <row r="33">
          <cell r="C33">
            <v>50.682562587324483</v>
          </cell>
        </row>
        <row r="34">
          <cell r="C34">
            <v>6.6228612657184076</v>
          </cell>
        </row>
      </sheetData>
      <sheetData sheetId="4">
        <row r="21">
          <cell r="C21">
            <v>2.5000000000000001E-2</v>
          </cell>
        </row>
        <row r="22">
          <cell r="B22">
            <v>50</v>
          </cell>
        </row>
        <row r="24">
          <cell r="C24">
            <v>34.722222222222221</v>
          </cell>
        </row>
        <row r="32">
          <cell r="C32">
            <v>35.78872626491674</v>
          </cell>
        </row>
        <row r="33">
          <cell r="C33">
            <v>70.510948487138961</v>
          </cell>
        </row>
        <row r="34">
          <cell r="C34">
            <v>7.65357658214801</v>
          </cell>
        </row>
      </sheetData>
      <sheetData sheetId="5">
        <row r="21">
          <cell r="C21">
            <v>2.5000000000000001E-2</v>
          </cell>
        </row>
        <row r="22">
          <cell r="B22">
            <v>60</v>
          </cell>
        </row>
        <row r="32">
          <cell r="C32">
            <v>51.535765821480105</v>
          </cell>
        </row>
        <row r="33">
          <cell r="C33">
            <v>93.202432488146769</v>
          </cell>
        </row>
        <row r="34">
          <cell r="C34">
            <v>8.6842918985776123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p_distance 10km 0% LevelRoad"/>
      <sheetName val=" stop_distance 20kmph 0%LvlRoad"/>
      <sheetName val="stop_distance 30kmph 0%LvlRoad"/>
      <sheetName val="stop_distance 40km 0%LvlRoad"/>
      <sheetName val="stop_distance 50kmph 0%LvlRoad"/>
      <sheetName val="stop_distance 60km 0%Lvlroad"/>
      <sheetName val="Summary clacs 0% LvlRoad"/>
    </sheetNames>
    <sheetDataSet>
      <sheetData sheetId="0">
        <row r="21">
          <cell r="C21">
            <v>0</v>
          </cell>
        </row>
        <row r="22">
          <cell r="B22">
            <v>10</v>
          </cell>
        </row>
        <row r="24">
          <cell r="C24">
            <v>6.9444444444444446</v>
          </cell>
        </row>
        <row r="32">
          <cell r="C32">
            <v>1.5747039556563363</v>
          </cell>
        </row>
        <row r="33">
          <cell r="C33">
            <v>8.5191484001007804</v>
          </cell>
        </row>
        <row r="34">
          <cell r="C34">
            <v>3.6337868480725621</v>
          </cell>
        </row>
      </sheetData>
      <sheetData sheetId="1">
        <row r="21">
          <cell r="C21">
            <v>0</v>
          </cell>
        </row>
        <row r="22">
          <cell r="B22">
            <v>20</v>
          </cell>
        </row>
        <row r="24">
          <cell r="C24">
            <v>13.888888888888889</v>
          </cell>
        </row>
        <row r="32">
          <cell r="C32">
            <v>6.298815822625345</v>
          </cell>
        </row>
        <row r="33">
          <cell r="C33">
            <v>20.187704711514236</v>
          </cell>
        </row>
        <row r="34">
          <cell r="C34">
            <v>4.7675736961451243</v>
          </cell>
        </row>
      </sheetData>
      <sheetData sheetId="2">
        <row r="22">
          <cell r="B22">
            <v>30</v>
          </cell>
        </row>
        <row r="24">
          <cell r="C24">
            <v>20.833333333333336</v>
          </cell>
        </row>
        <row r="32">
          <cell r="C32">
            <v>14.172335600907029</v>
          </cell>
        </row>
        <row r="33">
          <cell r="C33">
            <v>35.005668934240362</v>
          </cell>
        </row>
        <row r="34">
          <cell r="C34">
            <v>5.9013605442176864</v>
          </cell>
        </row>
      </sheetData>
      <sheetData sheetId="3">
        <row r="21">
          <cell r="C21">
            <v>0</v>
          </cell>
        </row>
        <row r="22">
          <cell r="B22">
            <v>40</v>
          </cell>
        </row>
        <row r="24">
          <cell r="C24">
            <v>27.777777777777779</v>
          </cell>
        </row>
        <row r="32">
          <cell r="C32">
            <v>25.19526329050138</v>
          </cell>
        </row>
        <row r="33">
          <cell r="C33">
            <v>52.973041068279159</v>
          </cell>
        </row>
        <row r="34">
          <cell r="C34">
            <v>7.0351473922902485</v>
          </cell>
        </row>
      </sheetData>
      <sheetData sheetId="4">
        <row r="21">
          <cell r="C21">
            <v>0</v>
          </cell>
        </row>
        <row r="22">
          <cell r="B22">
            <v>50</v>
          </cell>
        </row>
        <row r="24">
          <cell r="C24">
            <v>34.722222222222221</v>
          </cell>
        </row>
        <row r="32">
          <cell r="C32">
            <v>39.367598891408413</v>
          </cell>
        </row>
        <row r="33">
          <cell r="C33">
            <v>74.089821113630634</v>
          </cell>
        </row>
        <row r="34">
          <cell r="C34">
            <v>8.1689342403628125</v>
          </cell>
        </row>
      </sheetData>
      <sheetData sheetId="5">
        <row r="21">
          <cell r="C21">
            <v>0</v>
          </cell>
        </row>
        <row r="22">
          <cell r="B22">
            <v>60</v>
          </cell>
        </row>
        <row r="32">
          <cell r="C32">
            <v>56.689342403628117</v>
          </cell>
        </row>
        <row r="33">
          <cell r="C33">
            <v>98.356009070294789</v>
          </cell>
        </row>
        <row r="34">
          <cell r="C34">
            <v>9.3027210884353728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p_distance_10km-2.5% descent"/>
      <sheetName val=" stop_distance 20km-2.5% descen"/>
      <sheetName val="stop_distance 30km-2.5% descent"/>
      <sheetName val="stop_distance40km-2.5% descent"/>
      <sheetName val="stop_distance 50km-2.5% descent"/>
      <sheetName val="stop_distance_60km-2.5% descent"/>
      <sheetName val="Summary calcs 2.5% descent"/>
    </sheetNames>
    <sheetDataSet>
      <sheetData sheetId="0">
        <row r="21">
          <cell r="C21">
            <v>-2.5000000000000001E-2</v>
          </cell>
        </row>
        <row r="22">
          <cell r="B22">
            <v>10</v>
          </cell>
        </row>
        <row r="24">
          <cell r="C24">
            <v>6.9444444444444446</v>
          </cell>
        </row>
        <row r="32">
          <cell r="C32">
            <v>1.7496710618403739</v>
          </cell>
        </row>
        <row r="33">
          <cell r="C33">
            <v>8.6941155062848186</v>
          </cell>
        </row>
        <row r="34">
          <cell r="C34">
            <v>3.7597631645250695</v>
          </cell>
        </row>
      </sheetData>
      <sheetData sheetId="1">
        <row r="21">
          <cell r="C21">
            <v>-2.5000000000000001E-2</v>
          </cell>
        </row>
        <row r="22">
          <cell r="B22">
            <v>20</v>
          </cell>
        </row>
        <row r="24">
          <cell r="C24">
            <v>13.888888888888889</v>
          </cell>
        </row>
        <row r="32">
          <cell r="C32">
            <v>6.9986842473614956</v>
          </cell>
        </row>
        <row r="33">
          <cell r="C33">
            <v>20.887573136250385</v>
          </cell>
        </row>
        <row r="34">
          <cell r="C34">
            <v>5.0195263290501391</v>
          </cell>
        </row>
      </sheetData>
      <sheetData sheetId="2">
        <row r="22">
          <cell r="B22">
            <v>30</v>
          </cell>
        </row>
        <row r="24">
          <cell r="C24">
            <v>20.833333333333336</v>
          </cell>
        </row>
        <row r="32">
          <cell r="C32">
            <v>15.747039556563369</v>
          </cell>
        </row>
        <row r="33">
          <cell r="C33">
            <v>36.580372889896708</v>
          </cell>
        </row>
        <row r="34">
          <cell r="C34">
            <v>6.2792894935752077</v>
          </cell>
        </row>
      </sheetData>
      <sheetData sheetId="3">
        <row r="21">
          <cell r="C21">
            <v>-2.5000000000000001E-2</v>
          </cell>
        </row>
        <row r="22">
          <cell r="B22">
            <v>40</v>
          </cell>
        </row>
        <row r="24">
          <cell r="C24">
            <v>27.777777777777779</v>
          </cell>
        </row>
        <row r="32">
          <cell r="C32">
            <v>27.994736989445983</v>
          </cell>
        </row>
        <row r="33">
          <cell r="C33">
            <v>55.772514767223761</v>
          </cell>
        </row>
        <row r="34">
          <cell r="C34">
            <v>7.5390526581002772</v>
          </cell>
        </row>
      </sheetData>
      <sheetData sheetId="4">
        <row r="21">
          <cell r="C21">
            <v>-2.5000000000000001E-2</v>
          </cell>
        </row>
        <row r="22">
          <cell r="B22">
            <v>50</v>
          </cell>
        </row>
        <row r="24">
          <cell r="C24">
            <v>34.722222222222221</v>
          </cell>
        </row>
        <row r="32">
          <cell r="C32">
            <v>43.741776546009355</v>
          </cell>
        </row>
        <row r="33">
          <cell r="C33">
            <v>78.463998768231576</v>
          </cell>
        </row>
        <row r="34">
          <cell r="C34">
            <v>8.7988158226253468</v>
          </cell>
        </row>
      </sheetData>
      <sheetData sheetId="5">
        <row r="21">
          <cell r="C21">
            <v>-2.5000000000000001E-2</v>
          </cell>
        </row>
        <row r="22">
          <cell r="B22">
            <v>60</v>
          </cell>
        </row>
        <row r="32">
          <cell r="C32">
            <v>62.988158226253475</v>
          </cell>
        </row>
        <row r="33">
          <cell r="C33">
            <v>104.65482489292015</v>
          </cell>
        </row>
        <row r="34">
          <cell r="C34">
            <v>10.058578987150415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p_distance_calc 10km -5%"/>
      <sheetName val=" stop_distance_calc 20km -5%"/>
      <sheetName val="stop_distance_calc 30km -5%"/>
      <sheetName val="stop_distance_calc 40km -5%"/>
      <sheetName val="stop_distance_calc 50km -5%"/>
      <sheetName val="stop_distance_calc 60km -5%"/>
      <sheetName val="Summary calcs 5% descent"/>
    </sheetNames>
    <sheetDataSet>
      <sheetData sheetId="0">
        <row r="21">
          <cell r="C21">
            <v>-0.05</v>
          </cell>
        </row>
        <row r="22">
          <cell r="B22">
            <v>10</v>
          </cell>
        </row>
        <row r="24">
          <cell r="C24">
            <v>6.9444444444444446</v>
          </cell>
        </row>
        <row r="32">
          <cell r="C32">
            <v>1.9683799445704202</v>
          </cell>
        </row>
        <row r="33">
          <cell r="C33">
            <v>8.9128243890148653</v>
          </cell>
        </row>
        <row r="34">
          <cell r="C34">
            <v>3.9172335600907027</v>
          </cell>
        </row>
      </sheetData>
      <sheetData sheetId="1">
        <row r="21">
          <cell r="C21">
            <v>-0.05</v>
          </cell>
        </row>
        <row r="22">
          <cell r="B22">
            <v>20</v>
          </cell>
        </row>
        <row r="24">
          <cell r="C24">
            <v>13.888888888888889</v>
          </cell>
        </row>
        <row r="32">
          <cell r="C32">
            <v>7.8735197782816808</v>
          </cell>
        </row>
        <row r="33">
          <cell r="C33">
            <v>21.762408667170568</v>
          </cell>
        </row>
        <row r="34">
          <cell r="C34">
            <v>5.3344671201814053</v>
          </cell>
        </row>
      </sheetData>
      <sheetData sheetId="2">
        <row r="22">
          <cell r="B22">
            <v>30</v>
          </cell>
        </row>
        <row r="24">
          <cell r="C24">
            <v>20.833333333333336</v>
          </cell>
        </row>
        <row r="32">
          <cell r="C32">
            <v>17.715419501133788</v>
          </cell>
        </row>
        <row r="33">
          <cell r="C33">
            <v>38.548752834467123</v>
          </cell>
        </row>
        <row r="34">
          <cell r="C34">
            <v>6.7517006802721085</v>
          </cell>
        </row>
      </sheetData>
      <sheetData sheetId="3">
        <row r="21">
          <cell r="C21">
            <v>-0.05</v>
          </cell>
        </row>
        <row r="22">
          <cell r="B22">
            <v>40</v>
          </cell>
        </row>
        <row r="24">
          <cell r="C24">
            <v>27.777777777777779</v>
          </cell>
        </row>
        <row r="32">
          <cell r="C32">
            <v>31.494079113126723</v>
          </cell>
        </row>
        <row r="33">
          <cell r="C33">
            <v>59.271856890904502</v>
          </cell>
        </row>
        <row r="34">
          <cell r="C34">
            <v>8.1689342403628107</v>
          </cell>
        </row>
      </sheetData>
      <sheetData sheetId="4">
        <row r="21">
          <cell r="C21">
            <v>-0.05</v>
          </cell>
        </row>
        <row r="22">
          <cell r="B22">
            <v>50</v>
          </cell>
        </row>
        <row r="24">
          <cell r="C24">
            <v>34.722222222222221</v>
          </cell>
        </row>
        <row r="32">
          <cell r="C32">
            <v>49.209498614260518</v>
          </cell>
        </row>
        <row r="33">
          <cell r="C33">
            <v>83.931720836482739</v>
          </cell>
        </row>
        <row r="34">
          <cell r="C34">
            <v>9.5861678004535147</v>
          </cell>
        </row>
      </sheetData>
      <sheetData sheetId="5">
        <row r="21">
          <cell r="C21">
            <v>-0.05</v>
          </cell>
        </row>
        <row r="22">
          <cell r="B22">
            <v>60</v>
          </cell>
        </row>
        <row r="32">
          <cell r="C32">
            <v>70.86167800453515</v>
          </cell>
        </row>
        <row r="33">
          <cell r="C33">
            <v>112.52834467120182</v>
          </cell>
        </row>
        <row r="34">
          <cell r="C34">
            <v>11.003401360544217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p_distance_10km-7.5% descent"/>
      <sheetName val=" stop_distance 20km-7.5% descen"/>
      <sheetName val="stop_distance 30km-7.5% descent"/>
      <sheetName val="stop_distance40km-2.5% descent"/>
      <sheetName val="stop_distance 50km-7.5% descent"/>
      <sheetName val="stop_distance_60km-2.5% descent"/>
      <sheetName val="Summary calcs 7.5% descent"/>
    </sheetNames>
    <sheetDataSet>
      <sheetData sheetId="0">
        <row r="21">
          <cell r="C21">
            <v>-7.4999999999999997E-2</v>
          </cell>
        </row>
        <row r="22">
          <cell r="B22">
            <v>10</v>
          </cell>
        </row>
        <row r="24">
          <cell r="C24">
            <v>6.9444444444444446</v>
          </cell>
        </row>
        <row r="32">
          <cell r="C32">
            <v>2.2495770795090522</v>
          </cell>
        </row>
        <row r="33">
          <cell r="C33">
            <v>9.1940215239534968</v>
          </cell>
        </row>
        <row r="34">
          <cell r="C34">
            <v>4.1196954972465178</v>
          </cell>
        </row>
      </sheetData>
      <sheetData sheetId="1">
        <row r="21">
          <cell r="C21">
            <v>-7.4999999999999997E-2</v>
          </cell>
        </row>
        <row r="22">
          <cell r="B22">
            <v>20</v>
          </cell>
        </row>
        <row r="24">
          <cell r="C24">
            <v>13.888888888888889</v>
          </cell>
        </row>
        <row r="32">
          <cell r="C32">
            <v>8.9983083180362087</v>
          </cell>
        </row>
        <row r="33">
          <cell r="C33">
            <v>22.887197206925098</v>
          </cell>
        </row>
        <row r="34">
          <cell r="C34">
            <v>5.7393909944930357</v>
          </cell>
        </row>
      </sheetData>
      <sheetData sheetId="2">
        <row r="22">
          <cell r="B22">
            <v>30</v>
          </cell>
        </row>
        <row r="24">
          <cell r="C24">
            <v>20.833333333333336</v>
          </cell>
        </row>
        <row r="32">
          <cell r="C32">
            <v>20.24619371558147</v>
          </cell>
        </row>
        <row r="33">
          <cell r="C33">
            <v>41.079527048914805</v>
          </cell>
        </row>
        <row r="34">
          <cell r="C34">
            <v>7.3590864917395526</v>
          </cell>
        </row>
      </sheetData>
      <sheetData sheetId="3">
        <row r="21">
          <cell r="C21">
            <v>-7.4999999999999997E-2</v>
          </cell>
        </row>
        <row r="22">
          <cell r="B22">
            <v>40</v>
          </cell>
        </row>
        <row r="24">
          <cell r="C24">
            <v>27.777777777777779</v>
          </cell>
        </row>
        <row r="32">
          <cell r="C32">
            <v>35.993233272144835</v>
          </cell>
        </row>
        <row r="33">
          <cell r="C33">
            <v>63.771011049922613</v>
          </cell>
        </row>
        <row r="34">
          <cell r="C34">
            <v>8.9787819889860714</v>
          </cell>
        </row>
      </sheetData>
      <sheetData sheetId="4">
        <row r="21">
          <cell r="C21">
            <v>-7.4999999999999997E-2</v>
          </cell>
        </row>
        <row r="22">
          <cell r="B22">
            <v>50</v>
          </cell>
        </row>
        <row r="24">
          <cell r="C24">
            <v>34.722222222222221</v>
          </cell>
        </row>
        <row r="32">
          <cell r="C32">
            <v>56.239426987726304</v>
          </cell>
        </row>
        <row r="33">
          <cell r="C33">
            <v>90.961649209948519</v>
          </cell>
        </row>
        <row r="34">
          <cell r="C34">
            <v>10.598477486232587</v>
          </cell>
        </row>
      </sheetData>
      <sheetData sheetId="5">
        <row r="21">
          <cell r="C21">
            <v>-7.4999999999999997E-2</v>
          </cell>
        </row>
        <row r="22">
          <cell r="B22">
            <v>60</v>
          </cell>
        </row>
        <row r="32">
          <cell r="C32">
            <v>80.984774862325878</v>
          </cell>
        </row>
        <row r="33">
          <cell r="C33">
            <v>122.65144152899255</v>
          </cell>
        </row>
        <row r="34">
          <cell r="C34">
            <v>12.218172983479105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p_distance_10km 10% descent"/>
      <sheetName val=" stop_distance 20km 10% descent"/>
      <sheetName val="stop_distance 30km 10% descent"/>
      <sheetName val="stop_distance 40km 10% descent"/>
      <sheetName val="stop_distance 50km 10% descent"/>
      <sheetName val="stop_distance 60km 10% descent"/>
      <sheetName val="Summary calcs 10% descent"/>
    </sheetNames>
    <sheetDataSet>
      <sheetData sheetId="0">
        <row r="21">
          <cell r="C21">
            <v>-0.1</v>
          </cell>
        </row>
        <row r="22">
          <cell r="B22">
            <v>10</v>
          </cell>
        </row>
        <row r="24">
          <cell r="C24">
            <v>6.9444444444444446</v>
          </cell>
        </row>
        <row r="32">
          <cell r="C32">
            <v>2.6245065927605609</v>
          </cell>
        </row>
        <row r="33">
          <cell r="C33">
            <v>9.5689510372050055</v>
          </cell>
        </row>
        <row r="34">
          <cell r="C34">
            <v>4.3896447467876039</v>
          </cell>
        </row>
      </sheetData>
      <sheetData sheetId="1">
        <row r="21">
          <cell r="C21">
            <v>-0.1</v>
          </cell>
        </row>
        <row r="22">
          <cell r="B22">
            <v>20</v>
          </cell>
        </row>
        <row r="24">
          <cell r="C24">
            <v>13.888888888888889</v>
          </cell>
        </row>
        <row r="32">
          <cell r="C32">
            <v>10.498026371042243</v>
          </cell>
        </row>
        <row r="33">
          <cell r="C33">
            <v>24.386915259931133</v>
          </cell>
        </row>
        <row r="34">
          <cell r="C34">
            <v>6.2792894935752077</v>
          </cell>
        </row>
      </sheetData>
      <sheetData sheetId="2">
        <row r="22">
          <cell r="B22">
            <v>30</v>
          </cell>
        </row>
        <row r="24">
          <cell r="C24">
            <v>20.833333333333336</v>
          </cell>
        </row>
        <row r="32">
          <cell r="C32">
            <v>23.620559334845055</v>
          </cell>
        </row>
        <row r="33">
          <cell r="C33">
            <v>44.453892668178391</v>
          </cell>
        </row>
        <row r="34">
          <cell r="C34">
            <v>8.1689342403628125</v>
          </cell>
        </row>
      </sheetData>
      <sheetData sheetId="3">
        <row r="21">
          <cell r="C21">
            <v>-0.1</v>
          </cell>
        </row>
        <row r="22">
          <cell r="B22">
            <v>40</v>
          </cell>
        </row>
        <row r="24">
          <cell r="C24">
            <v>27.777777777777779</v>
          </cell>
        </row>
        <row r="32">
          <cell r="C32">
            <v>41.992105484168974</v>
          </cell>
        </row>
        <row r="33">
          <cell r="C33">
            <v>69.769883261946745</v>
          </cell>
        </row>
        <row r="34">
          <cell r="C34">
            <v>10.058578987150415</v>
          </cell>
        </row>
      </sheetData>
      <sheetData sheetId="4">
        <row r="21">
          <cell r="C21">
            <v>-0.1</v>
          </cell>
        </row>
        <row r="22">
          <cell r="B22">
            <v>50</v>
          </cell>
        </row>
        <row r="24">
          <cell r="C24">
            <v>34.722222222222221</v>
          </cell>
        </row>
        <row r="32">
          <cell r="C32">
            <v>65.612664819014029</v>
          </cell>
        </row>
        <row r="33">
          <cell r="C33">
            <v>100.33488704123624</v>
          </cell>
        </row>
        <row r="34">
          <cell r="C34">
            <v>11.94822373393802</v>
          </cell>
        </row>
      </sheetData>
      <sheetData sheetId="5">
        <row r="21">
          <cell r="C21">
            <v>-0.1</v>
          </cell>
        </row>
        <row r="22">
          <cell r="B22">
            <v>60</v>
          </cell>
        </row>
        <row r="32">
          <cell r="C32">
            <v>94.48223733938022</v>
          </cell>
        </row>
        <row r="33">
          <cell r="C33">
            <v>136.14890400604691</v>
          </cell>
        </row>
        <row r="34">
          <cell r="C34">
            <v>13.837868480725625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N34" sqref="N34"/>
    </sheetView>
  </sheetViews>
  <sheetFormatPr defaultRowHeight="12.75"/>
  <cols>
    <col min="1" max="1" width="6" customWidth="1"/>
    <col min="2" max="2" width="0.7109375" style="16" customWidth="1"/>
    <col min="3" max="3" width="8.140625" style="17" customWidth="1"/>
    <col min="4" max="4" width="0.7109375" style="16" customWidth="1"/>
    <col min="5" max="5" width="8.5703125" style="23" customWidth="1"/>
    <col min="6" max="6" width="7" style="24" customWidth="1"/>
    <col min="7" max="7" width="9.140625" style="5" customWidth="1"/>
    <col min="8" max="8" width="9.85546875" style="5" customWidth="1"/>
    <col min="9" max="9" width="5.42578125" style="6" customWidth="1"/>
    <col min="10" max="10" width="9.5703125" style="5" customWidth="1"/>
    <col min="11" max="11" width="8.85546875" style="5" customWidth="1"/>
    <col min="12" max="12" width="11" style="5" customWidth="1"/>
    <col min="13" max="13" width="9.85546875" style="5" customWidth="1"/>
    <col min="14" max="14" width="9.140625" style="5"/>
  </cols>
  <sheetData>
    <row r="1" spans="1:14" ht="24" customHeight="1">
      <c r="A1" s="1" t="s">
        <v>24</v>
      </c>
      <c r="B1" s="2"/>
      <c r="C1" s="3"/>
      <c r="D1" s="2"/>
      <c r="E1" s="4"/>
      <c r="F1" s="2"/>
      <c r="G1" s="4"/>
    </row>
    <row r="2" spans="1:14" ht="51" customHeight="1">
      <c r="A2" s="7" t="s">
        <v>1</v>
      </c>
      <c r="B2" s="8"/>
      <c r="C2" s="9" t="s">
        <v>2</v>
      </c>
      <c r="D2" s="8"/>
      <c r="E2" s="10" t="s">
        <v>3</v>
      </c>
      <c r="F2" s="11"/>
      <c r="G2" s="12" t="s">
        <v>4</v>
      </c>
      <c r="H2" s="12" t="s">
        <v>5</v>
      </c>
      <c r="I2" s="13"/>
      <c r="J2" s="12" t="s">
        <v>6</v>
      </c>
      <c r="K2" s="14" t="s">
        <v>7</v>
      </c>
      <c r="L2" s="12" t="s">
        <v>8</v>
      </c>
      <c r="M2" s="14" t="s">
        <v>9</v>
      </c>
      <c r="N2" s="12" t="s">
        <v>10</v>
      </c>
    </row>
    <row r="3" spans="1:14">
      <c r="A3" s="15" t="s">
        <v>11</v>
      </c>
      <c r="C3" s="17">
        <f>'[1]stop_distance_calc 10km +5%'!B22</f>
        <v>10</v>
      </c>
      <c r="E3" s="18">
        <f>'[1]stop_distance_calc 10km +5%'!C21</f>
        <v>0.05</v>
      </c>
      <c r="F3" s="19" t="s">
        <v>19</v>
      </c>
      <c r="G3" s="20">
        <f>'[1]stop_distance_calc 10km +5%'!C24</f>
        <v>6.9444444444444446</v>
      </c>
      <c r="H3" s="20">
        <f>'[1]stop_distance_calc 10km +5%'!C32</f>
        <v>1.3122532963802804</v>
      </c>
      <c r="I3" s="21">
        <f>G3+H3</f>
        <v>8.2566977408247251</v>
      </c>
      <c r="J3" s="20">
        <f>'[1]stop_distance_calc 10km +5%'!C33</f>
        <v>8.2566977408247251</v>
      </c>
      <c r="K3" s="22"/>
      <c r="L3" s="20">
        <f>J3/1.6</f>
        <v>5.1604360880154525</v>
      </c>
      <c r="M3" s="22"/>
      <c r="N3" s="20">
        <f>'[1]stop_distance_calc 10km +5%'!C34</f>
        <v>3.4448223733938019</v>
      </c>
    </row>
    <row r="4" spans="1:14">
      <c r="I4" s="13"/>
      <c r="K4" s="25"/>
      <c r="M4" s="25"/>
    </row>
    <row r="5" spans="1:14">
      <c r="A5" s="15" t="s">
        <v>13</v>
      </c>
      <c r="C5" s="17">
        <f>'[1] stop_distance_calc 20km +5%'!B22</f>
        <v>20</v>
      </c>
      <c r="E5" s="18">
        <f>'[1] stop_distance_calc 20km +5%'!C21</f>
        <v>0.05</v>
      </c>
      <c r="F5" s="19" t="str">
        <f>F3</f>
        <v>ascent</v>
      </c>
      <c r="G5" s="20">
        <f>'[1] stop_distance_calc 20km +5%'!C24</f>
        <v>13.888888888888889</v>
      </c>
      <c r="H5" s="20">
        <f>'[1] stop_distance_calc 20km +5%'!C32</f>
        <v>5.2490131855211217</v>
      </c>
      <c r="I5" s="21">
        <f>G5+H5</f>
        <v>19.137902074410011</v>
      </c>
      <c r="J5" s="20">
        <f>'[1] stop_distance_calc 20km +5%'!C33</f>
        <v>19.137902074410011</v>
      </c>
      <c r="K5" s="22">
        <f>J5-J3</f>
        <v>10.881204333585286</v>
      </c>
      <c r="L5" s="20">
        <f>J5/1.6</f>
        <v>11.961188796506256</v>
      </c>
      <c r="M5" s="22">
        <f>L5-L3</f>
        <v>6.8007527084908039</v>
      </c>
      <c r="N5" s="20">
        <f>'[1] stop_distance_calc 20km +5%'!C34</f>
        <v>4.3896447467876039</v>
      </c>
    </row>
    <row r="6" spans="1:14">
      <c r="I6" s="13"/>
      <c r="K6" s="25"/>
      <c r="M6" s="25"/>
    </row>
    <row r="7" spans="1:14">
      <c r="A7" s="15" t="s">
        <v>14</v>
      </c>
      <c r="C7" s="17">
        <f>'[1]stop_distance_calc 30km +5%'!B22</f>
        <v>30</v>
      </c>
      <c r="E7" s="18">
        <f>'[1]stop_distance_calc 40km +5%'!C21</f>
        <v>0.05</v>
      </c>
      <c r="F7" s="19" t="str">
        <f>F3</f>
        <v>ascent</v>
      </c>
      <c r="G7" s="20">
        <f>'[1]stop_distance_calc 30km +5%'!C24</f>
        <v>20.833333333333336</v>
      </c>
      <c r="H7" s="20">
        <f>'[1]stop_distance_calc 30km +5%'!C32</f>
        <v>11.810279667422527</v>
      </c>
      <c r="I7" s="21">
        <f>G7+H7</f>
        <v>32.643613000755863</v>
      </c>
      <c r="J7" s="20">
        <f>'[1]stop_distance_calc 30km +5%'!C33</f>
        <v>32.643613000755863</v>
      </c>
      <c r="K7" s="22">
        <f>J7-J5</f>
        <v>13.505710926345852</v>
      </c>
      <c r="L7" s="20">
        <f>J7/1.6</f>
        <v>20.402258125472414</v>
      </c>
      <c r="M7" s="22">
        <f>L7-L5</f>
        <v>8.441069328966158</v>
      </c>
      <c r="N7" s="20">
        <f>'[1]stop_distance_calc 30km +5%'!C34</f>
        <v>5.3344671201814062</v>
      </c>
    </row>
    <row r="8" spans="1:14">
      <c r="I8" s="13"/>
      <c r="K8" s="25"/>
      <c r="M8" s="25"/>
    </row>
    <row r="9" spans="1:14">
      <c r="A9" s="15" t="s">
        <v>15</v>
      </c>
      <c r="C9" s="17">
        <f>'[1]stop_distance_calc 40km +5%'!B22</f>
        <v>40</v>
      </c>
      <c r="E9" s="18">
        <f>'[1]stop_distance_calc 40km +5%'!C21</f>
        <v>0.05</v>
      </c>
      <c r="F9" s="19" t="str">
        <f>F7</f>
        <v>ascent</v>
      </c>
      <c r="G9" s="20">
        <f>'[1]stop_distance_calc 40km +5%'!C24</f>
        <v>27.777777777777779</v>
      </c>
      <c r="H9" s="20">
        <f>'[1]stop_distance_calc 40km +5%'!C32</f>
        <v>20.996052742084487</v>
      </c>
      <c r="I9" s="21">
        <f>G9+H9</f>
        <v>48.773830519862265</v>
      </c>
      <c r="J9" s="20">
        <f>'[1]stop_distance_calc 40km +5%'!C33</f>
        <v>48.773830519862265</v>
      </c>
      <c r="K9" s="22">
        <f>J9-J7</f>
        <v>16.130217519106402</v>
      </c>
      <c r="L9" s="20">
        <f>J9/1.6</f>
        <v>30.483644074913915</v>
      </c>
      <c r="M9" s="22">
        <f>L9-L7</f>
        <v>10.081385949441501</v>
      </c>
      <c r="N9" s="20">
        <f>'[1]stop_distance_calc 40km +5%'!C34</f>
        <v>6.2792894935752077</v>
      </c>
    </row>
    <row r="10" spans="1:14">
      <c r="I10" s="13"/>
      <c r="K10" s="25"/>
      <c r="M10" s="25"/>
    </row>
    <row r="11" spans="1:14">
      <c r="A11" s="15" t="s">
        <v>16</v>
      </c>
      <c r="C11" s="17">
        <f>'[1]stop_distance_calc 50km +5%'!B22</f>
        <v>50</v>
      </c>
      <c r="E11" s="18">
        <f>'[1]stop_distance_calc 50km +5%'!C21</f>
        <v>0.05</v>
      </c>
      <c r="F11" s="24" t="str">
        <f>F9</f>
        <v>ascent</v>
      </c>
      <c r="G11" s="20">
        <f>'[1]stop_distance_calc 50km +5%'!C24</f>
        <v>34.722222222222221</v>
      </c>
      <c r="H11" s="20">
        <f>'[1]stop_distance_calc 50km +5%'!C32</f>
        <v>32.806332409507014</v>
      </c>
      <c r="I11" s="21">
        <f>G11+H11</f>
        <v>67.528554631729236</v>
      </c>
      <c r="J11" s="20">
        <f>'[1]stop_distance_calc 50km +5%'!C33</f>
        <v>67.528554631729236</v>
      </c>
      <c r="K11" s="22">
        <f>J11-J9</f>
        <v>18.75472411186697</v>
      </c>
      <c r="L11" s="20">
        <f>J11/1.6</f>
        <v>42.205346644830769</v>
      </c>
      <c r="M11" s="22">
        <f>L11-L9</f>
        <v>11.721702569916854</v>
      </c>
      <c r="N11" s="20">
        <f>'[1]stop_distance_calc 50km +5%'!C34</f>
        <v>7.2241118669690101</v>
      </c>
    </row>
    <row r="12" spans="1:14">
      <c r="I12" s="13"/>
      <c r="K12" s="25"/>
      <c r="M12" s="25"/>
    </row>
    <row r="13" spans="1:14">
      <c r="A13" s="15" t="s">
        <v>17</v>
      </c>
      <c r="C13" s="17">
        <f>'[1]stop_distance_calc 60km +5%'!B22</f>
        <v>60</v>
      </c>
      <c r="E13" s="18">
        <f>'[1]stop_distance_calc 60km +5%'!C21</f>
        <v>0.05</v>
      </c>
      <c r="F13" s="24" t="str">
        <f>F11</f>
        <v>ascent</v>
      </c>
      <c r="G13" s="20">
        <f>'[1]stop_distance_calc 50km +5%'!C24</f>
        <v>34.722222222222221</v>
      </c>
      <c r="H13" s="20">
        <f>'[1]stop_distance_calc 60km +5%'!C32</f>
        <v>47.24111866969011</v>
      </c>
      <c r="I13" s="21">
        <f>G13+H13</f>
        <v>81.963340891912338</v>
      </c>
      <c r="J13" s="20">
        <f>'[1]stop_distance_calc 60km +5%'!C33</f>
        <v>88.907785336356781</v>
      </c>
      <c r="K13" s="22">
        <f>J13-J11</f>
        <v>21.379230704627545</v>
      </c>
      <c r="L13" s="20">
        <f>J13/1.6</f>
        <v>55.567365835222986</v>
      </c>
      <c r="M13" s="22">
        <f>L13-L11</f>
        <v>13.362019190392218</v>
      </c>
      <c r="N13" s="20">
        <f>'[1]stop_distance_calc 60km +5%'!C34</f>
        <v>8.1689342403628125</v>
      </c>
    </row>
    <row r="14" spans="1:14">
      <c r="I14" s="13"/>
      <c r="K14" s="25"/>
      <c r="M14" s="25"/>
    </row>
    <row r="15" spans="1:14">
      <c r="I15" s="13"/>
      <c r="K15" s="25"/>
      <c r="M15" s="25"/>
    </row>
    <row r="16" spans="1:14">
      <c r="I16" s="13"/>
      <c r="K16" s="25"/>
      <c r="M16" s="25"/>
    </row>
    <row r="17" spans="2:13" s="5" customFormat="1">
      <c r="B17" s="16"/>
      <c r="C17" s="17"/>
      <c r="D17" s="16"/>
      <c r="E17" s="23"/>
      <c r="F17" s="24"/>
      <c r="I17" s="13"/>
      <c r="K17" s="25"/>
      <c r="M17" s="25"/>
    </row>
    <row r="18" spans="2:13" s="5" customFormat="1">
      <c r="B18" s="16"/>
      <c r="C18" s="17"/>
      <c r="D18" s="16"/>
      <c r="E18" s="23"/>
      <c r="F18" s="24"/>
      <c r="I18" s="13"/>
      <c r="K18" s="25"/>
      <c r="M18" s="25"/>
    </row>
    <row r="19" spans="2:13" s="5" customFormat="1">
      <c r="B19" s="16"/>
      <c r="C19" s="17"/>
      <c r="D19" s="16"/>
      <c r="E19" s="23"/>
      <c r="F19" s="24"/>
      <c r="I19" s="13"/>
      <c r="K19" s="25"/>
      <c r="M19" s="25"/>
    </row>
    <row r="20" spans="2:13" s="5" customFormat="1">
      <c r="B20" s="16"/>
      <c r="C20" s="17"/>
      <c r="D20" s="16"/>
      <c r="E20" s="23"/>
      <c r="F20" s="24"/>
      <c r="I20" s="13"/>
      <c r="K20" s="25"/>
      <c r="M20" s="25"/>
    </row>
    <row r="21" spans="2:13" s="5" customFormat="1">
      <c r="B21" s="16"/>
      <c r="C21" s="17"/>
      <c r="D21" s="16"/>
      <c r="E21" s="23"/>
      <c r="F21" s="24"/>
      <c r="I21" s="13"/>
      <c r="K21" s="25"/>
      <c r="M21" s="25"/>
    </row>
    <row r="22" spans="2:13" s="5" customFormat="1">
      <c r="B22" s="16"/>
      <c r="C22" s="17"/>
      <c r="D22" s="16"/>
      <c r="E22" s="23"/>
      <c r="F22" s="24"/>
      <c r="I22" s="13"/>
      <c r="K22" s="25"/>
      <c r="M22" s="25"/>
    </row>
    <row r="23" spans="2:13" s="5" customFormat="1">
      <c r="B23" s="16"/>
      <c r="C23" s="17"/>
      <c r="D23" s="16"/>
      <c r="E23" s="23"/>
      <c r="F23" s="24"/>
      <c r="I23" s="13"/>
      <c r="K23" s="25"/>
      <c r="M23" s="25"/>
    </row>
    <row r="24" spans="2:13" s="5" customFormat="1">
      <c r="B24" s="16"/>
      <c r="C24" s="17"/>
      <c r="D24" s="16"/>
      <c r="E24" s="23"/>
      <c r="F24" s="24"/>
      <c r="I24" s="13"/>
      <c r="K24" s="25"/>
      <c r="M24" s="25"/>
    </row>
    <row r="25" spans="2:13" s="5" customFormat="1">
      <c r="B25" s="16"/>
      <c r="C25" s="17"/>
      <c r="D25" s="16"/>
      <c r="E25" s="23"/>
      <c r="F25" s="24"/>
      <c r="I25" s="13"/>
      <c r="K25" s="25"/>
      <c r="M25" s="25"/>
    </row>
    <row r="26" spans="2:13" s="5" customFormat="1">
      <c r="B26" s="16"/>
      <c r="C26" s="17"/>
      <c r="D26" s="16"/>
      <c r="E26" s="23"/>
      <c r="F26" s="24"/>
      <c r="I26" s="13"/>
      <c r="K26" s="25"/>
      <c r="M26" s="25"/>
    </row>
    <row r="27" spans="2:13" s="5" customFormat="1">
      <c r="B27" s="16"/>
      <c r="C27" s="17"/>
      <c r="D27" s="16"/>
      <c r="E27" s="23"/>
      <c r="F27" s="24"/>
      <c r="I27" s="13"/>
      <c r="K27" s="25"/>
      <c r="M27" s="25"/>
    </row>
    <row r="28" spans="2:13" s="5" customFormat="1">
      <c r="B28" s="16"/>
      <c r="C28" s="17"/>
      <c r="D28" s="16"/>
      <c r="E28" s="23"/>
      <c r="F28" s="24"/>
      <c r="I28" s="13"/>
      <c r="K28" s="25"/>
      <c r="M28" s="25"/>
    </row>
    <row r="29" spans="2:13" s="5" customFormat="1">
      <c r="B29" s="16"/>
      <c r="C29" s="17"/>
      <c r="D29" s="16"/>
      <c r="E29" s="23"/>
      <c r="F29" s="24"/>
      <c r="I29" s="13"/>
      <c r="K29" s="25"/>
      <c r="M29" s="25"/>
    </row>
    <row r="30" spans="2:13" s="5" customFormat="1">
      <c r="B30" s="16"/>
      <c r="C30" s="17"/>
      <c r="D30" s="16"/>
      <c r="E30" s="23"/>
      <c r="F30" s="24"/>
      <c r="I30" s="13"/>
      <c r="K30" s="25"/>
      <c r="M30" s="25"/>
    </row>
    <row r="31" spans="2:13" s="5" customFormat="1">
      <c r="B31" s="16"/>
      <c r="C31" s="17"/>
      <c r="D31" s="16"/>
      <c r="E31" s="23"/>
      <c r="F31" s="24"/>
      <c r="I31" s="13"/>
      <c r="K31" s="25"/>
      <c r="M31" s="25"/>
    </row>
    <row r="32" spans="2:13" s="5" customFormat="1">
      <c r="B32" s="16"/>
      <c r="C32" s="17"/>
      <c r="D32" s="16"/>
      <c r="E32" s="23"/>
      <c r="F32" s="24"/>
      <c r="I32" s="13"/>
      <c r="K32" s="25"/>
      <c r="M32" s="25"/>
    </row>
    <row r="33" spans="2:13" s="5" customFormat="1">
      <c r="B33" s="16"/>
      <c r="C33" s="17"/>
      <c r="D33" s="16"/>
      <c r="E33" s="23"/>
      <c r="F33" s="24"/>
      <c r="I33" s="13"/>
      <c r="K33" s="25"/>
      <c r="M33" s="25"/>
    </row>
    <row r="34" spans="2:13" s="5" customFormat="1">
      <c r="B34" s="16"/>
      <c r="C34" s="17"/>
      <c r="D34" s="16"/>
      <c r="E34" s="23"/>
      <c r="F34" s="24"/>
      <c r="I34" s="13"/>
      <c r="K34" s="25"/>
      <c r="M34" s="25"/>
    </row>
    <row r="35" spans="2:13" s="5" customFormat="1">
      <c r="B35" s="16"/>
      <c r="C35" s="17"/>
      <c r="D35" s="16"/>
      <c r="E35" s="23"/>
      <c r="F35" s="24"/>
      <c r="I35" s="13"/>
      <c r="K35" s="25"/>
      <c r="M35" s="25"/>
    </row>
    <row r="36" spans="2:13" s="5" customFormat="1">
      <c r="B36" s="16"/>
      <c r="C36" s="17"/>
      <c r="D36" s="16"/>
      <c r="E36" s="23"/>
      <c r="F36" s="24"/>
      <c r="I36" s="13"/>
      <c r="K36" s="25"/>
      <c r="M36" s="25"/>
    </row>
    <row r="37" spans="2:13" s="5" customFormat="1">
      <c r="B37" s="16"/>
      <c r="C37" s="17"/>
      <c r="D37" s="16"/>
      <c r="E37" s="23"/>
      <c r="F37" s="24"/>
      <c r="I37" s="13"/>
      <c r="K37" s="25"/>
      <c r="M37" s="25"/>
    </row>
    <row r="38" spans="2:13" s="5" customFormat="1">
      <c r="B38" s="16"/>
      <c r="C38" s="17"/>
      <c r="D38" s="16"/>
      <c r="E38" s="23"/>
      <c r="F38" s="24"/>
      <c r="I38" s="13"/>
      <c r="K38" s="25"/>
      <c r="M38" s="25"/>
    </row>
    <row r="39" spans="2:13" s="5" customFormat="1">
      <c r="B39" s="16"/>
      <c r="C39" s="17"/>
      <c r="D39" s="16"/>
      <c r="E39" s="23"/>
      <c r="F39" s="24"/>
      <c r="I39" s="13"/>
      <c r="K39" s="25"/>
      <c r="M39" s="25"/>
    </row>
    <row r="40" spans="2:13" s="5" customFormat="1">
      <c r="B40" s="16"/>
      <c r="C40" s="17"/>
      <c r="D40" s="16"/>
      <c r="E40" s="23"/>
      <c r="F40" s="24"/>
      <c r="I40" s="13"/>
      <c r="K40" s="25"/>
      <c r="M40" s="25"/>
    </row>
    <row r="41" spans="2:13" s="5" customFormat="1">
      <c r="B41" s="16"/>
      <c r="C41" s="17"/>
      <c r="D41" s="16"/>
      <c r="E41" s="23"/>
      <c r="F41" s="24"/>
      <c r="I41" s="13"/>
      <c r="K41" s="25"/>
      <c r="M41" s="25"/>
    </row>
    <row r="42" spans="2:13" s="5" customFormat="1">
      <c r="B42" s="16"/>
      <c r="C42" s="17"/>
      <c r="D42" s="16"/>
      <c r="E42" s="23"/>
      <c r="F42" s="24"/>
      <c r="I42" s="13"/>
      <c r="K42" s="25"/>
      <c r="M42" s="25"/>
    </row>
    <row r="43" spans="2:13" s="5" customFormat="1">
      <c r="B43" s="16"/>
      <c r="C43" s="17"/>
      <c r="D43" s="16"/>
      <c r="E43" s="23"/>
      <c r="F43" s="24"/>
      <c r="I43" s="13"/>
      <c r="K43" s="25"/>
      <c r="M43" s="25"/>
    </row>
    <row r="44" spans="2:13" s="5" customFormat="1">
      <c r="B44" s="16"/>
      <c r="C44" s="17"/>
      <c r="D44" s="16"/>
      <c r="E44" s="23"/>
      <c r="F44" s="24"/>
      <c r="I44" s="13"/>
      <c r="K44" s="25"/>
      <c r="M44" s="25"/>
    </row>
    <row r="45" spans="2:13" s="5" customFormat="1">
      <c r="B45" s="16"/>
      <c r="C45" s="17"/>
      <c r="D45" s="16"/>
      <c r="E45" s="23"/>
      <c r="F45" s="24"/>
      <c r="I45" s="13"/>
      <c r="K45" s="25"/>
      <c r="M45" s="25"/>
    </row>
    <row r="46" spans="2:13" s="5" customFormat="1">
      <c r="B46" s="16"/>
      <c r="C46" s="17"/>
      <c r="D46" s="16"/>
      <c r="E46" s="23"/>
      <c r="F46" s="24"/>
      <c r="I46" s="13"/>
      <c r="K46" s="25"/>
      <c r="M46" s="25"/>
    </row>
    <row r="47" spans="2:13" s="5" customFormat="1">
      <c r="B47" s="16"/>
      <c r="C47" s="17"/>
      <c r="D47" s="16"/>
      <c r="E47" s="23"/>
      <c r="F47" s="24"/>
      <c r="I47" s="13"/>
      <c r="K47" s="25"/>
      <c r="M47" s="25"/>
    </row>
    <row r="48" spans="2:13" s="5" customFormat="1">
      <c r="B48" s="16"/>
      <c r="C48" s="17"/>
      <c r="D48" s="16"/>
      <c r="E48" s="23"/>
      <c r="F48" s="24"/>
      <c r="I48" s="13"/>
      <c r="K48" s="25"/>
      <c r="M48" s="25"/>
    </row>
    <row r="49" spans="2:11" s="5" customFormat="1">
      <c r="B49" s="16"/>
      <c r="C49" s="17"/>
      <c r="D49" s="16"/>
      <c r="E49" s="23"/>
      <c r="F49" s="24"/>
      <c r="I49" s="13"/>
      <c r="K49" s="25"/>
    </row>
    <row r="50" spans="2:11" s="5" customFormat="1">
      <c r="B50" s="16"/>
      <c r="C50" s="17"/>
      <c r="D50" s="16"/>
      <c r="E50" s="23"/>
      <c r="F50" s="24"/>
      <c r="I50" s="13"/>
      <c r="K50" s="25"/>
    </row>
    <row r="51" spans="2:11" s="5" customFormat="1">
      <c r="B51" s="16"/>
      <c r="C51" s="17"/>
      <c r="D51" s="16"/>
      <c r="E51" s="23"/>
      <c r="F51" s="24"/>
      <c r="I51" s="13"/>
    </row>
    <row r="52" spans="2:11" s="5" customFormat="1">
      <c r="B52" s="16"/>
      <c r="C52" s="17"/>
      <c r="D52" s="16"/>
      <c r="E52" s="23"/>
      <c r="F52" s="24"/>
      <c r="I52" s="13"/>
    </row>
    <row r="53" spans="2:11" s="5" customFormat="1">
      <c r="B53" s="16"/>
      <c r="C53" s="17"/>
      <c r="D53" s="16"/>
      <c r="E53" s="23"/>
      <c r="F53" s="24"/>
      <c r="I53" s="13"/>
    </row>
    <row r="54" spans="2:11" s="5" customFormat="1">
      <c r="B54" s="16"/>
      <c r="C54" s="17"/>
      <c r="D54" s="16"/>
      <c r="E54" s="23"/>
      <c r="F54" s="24"/>
      <c r="I54" s="1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N32" sqref="N32"/>
    </sheetView>
  </sheetViews>
  <sheetFormatPr defaultRowHeight="12.75"/>
  <cols>
    <col min="1" max="1" width="6" style="33" customWidth="1"/>
    <col min="2" max="2" width="0.7109375" style="43" customWidth="1"/>
    <col min="3" max="3" width="8.140625" style="44" customWidth="1"/>
    <col min="4" max="4" width="0.7109375" style="43" customWidth="1"/>
    <col min="5" max="5" width="8.5703125" style="49" customWidth="1"/>
    <col min="6" max="6" width="7" style="50" customWidth="1"/>
    <col min="7" max="7" width="9.140625" style="31" customWidth="1"/>
    <col min="8" max="8" width="9.85546875" style="31" customWidth="1"/>
    <col min="9" max="9" width="5.42578125" style="32" customWidth="1"/>
    <col min="10" max="10" width="9.5703125" style="31" customWidth="1"/>
    <col min="11" max="11" width="8.85546875" style="31" customWidth="1"/>
    <col min="12" max="12" width="11" style="31" customWidth="1"/>
    <col min="13" max="13" width="9.85546875" style="31" customWidth="1"/>
    <col min="14" max="14" width="9.140625" style="31"/>
    <col min="15" max="256" width="9.140625" style="33"/>
    <col min="257" max="257" width="6" style="33" customWidth="1"/>
    <col min="258" max="258" width="0.7109375" style="33" customWidth="1"/>
    <col min="259" max="259" width="8.140625" style="33" customWidth="1"/>
    <col min="260" max="260" width="0.7109375" style="33" customWidth="1"/>
    <col min="261" max="261" width="8.5703125" style="33" customWidth="1"/>
    <col min="262" max="262" width="7" style="33" customWidth="1"/>
    <col min="263" max="263" width="9.140625" style="33" customWidth="1"/>
    <col min="264" max="264" width="9.85546875" style="33" customWidth="1"/>
    <col min="265" max="265" width="5.42578125" style="33" customWidth="1"/>
    <col min="266" max="266" width="9.5703125" style="33" customWidth="1"/>
    <col min="267" max="267" width="8.85546875" style="33" customWidth="1"/>
    <col min="268" max="268" width="11" style="33" customWidth="1"/>
    <col min="269" max="269" width="9.85546875" style="33" customWidth="1"/>
    <col min="270" max="512" width="9.140625" style="33"/>
    <col min="513" max="513" width="6" style="33" customWidth="1"/>
    <col min="514" max="514" width="0.7109375" style="33" customWidth="1"/>
    <col min="515" max="515" width="8.140625" style="33" customWidth="1"/>
    <col min="516" max="516" width="0.7109375" style="33" customWidth="1"/>
    <col min="517" max="517" width="8.5703125" style="33" customWidth="1"/>
    <col min="518" max="518" width="7" style="33" customWidth="1"/>
    <col min="519" max="519" width="9.140625" style="33" customWidth="1"/>
    <col min="520" max="520" width="9.85546875" style="33" customWidth="1"/>
    <col min="521" max="521" width="5.42578125" style="33" customWidth="1"/>
    <col min="522" max="522" width="9.5703125" style="33" customWidth="1"/>
    <col min="523" max="523" width="8.85546875" style="33" customWidth="1"/>
    <col min="524" max="524" width="11" style="33" customWidth="1"/>
    <col min="525" max="525" width="9.85546875" style="33" customWidth="1"/>
    <col min="526" max="768" width="9.140625" style="33"/>
    <col min="769" max="769" width="6" style="33" customWidth="1"/>
    <col min="770" max="770" width="0.7109375" style="33" customWidth="1"/>
    <col min="771" max="771" width="8.140625" style="33" customWidth="1"/>
    <col min="772" max="772" width="0.7109375" style="33" customWidth="1"/>
    <col min="773" max="773" width="8.5703125" style="33" customWidth="1"/>
    <col min="774" max="774" width="7" style="33" customWidth="1"/>
    <col min="775" max="775" width="9.140625" style="33" customWidth="1"/>
    <col min="776" max="776" width="9.85546875" style="33" customWidth="1"/>
    <col min="777" max="777" width="5.42578125" style="33" customWidth="1"/>
    <col min="778" max="778" width="9.5703125" style="33" customWidth="1"/>
    <col min="779" max="779" width="8.85546875" style="33" customWidth="1"/>
    <col min="780" max="780" width="11" style="33" customWidth="1"/>
    <col min="781" max="781" width="9.85546875" style="33" customWidth="1"/>
    <col min="782" max="1024" width="9.140625" style="33"/>
    <col min="1025" max="1025" width="6" style="33" customWidth="1"/>
    <col min="1026" max="1026" width="0.7109375" style="33" customWidth="1"/>
    <col min="1027" max="1027" width="8.140625" style="33" customWidth="1"/>
    <col min="1028" max="1028" width="0.7109375" style="33" customWidth="1"/>
    <col min="1029" max="1029" width="8.5703125" style="33" customWidth="1"/>
    <col min="1030" max="1030" width="7" style="33" customWidth="1"/>
    <col min="1031" max="1031" width="9.140625" style="33" customWidth="1"/>
    <col min="1032" max="1032" width="9.85546875" style="33" customWidth="1"/>
    <col min="1033" max="1033" width="5.42578125" style="33" customWidth="1"/>
    <col min="1034" max="1034" width="9.5703125" style="33" customWidth="1"/>
    <col min="1035" max="1035" width="8.85546875" style="33" customWidth="1"/>
    <col min="1036" max="1036" width="11" style="33" customWidth="1"/>
    <col min="1037" max="1037" width="9.85546875" style="33" customWidth="1"/>
    <col min="1038" max="1280" width="9.140625" style="33"/>
    <col min="1281" max="1281" width="6" style="33" customWidth="1"/>
    <col min="1282" max="1282" width="0.7109375" style="33" customWidth="1"/>
    <col min="1283" max="1283" width="8.140625" style="33" customWidth="1"/>
    <col min="1284" max="1284" width="0.7109375" style="33" customWidth="1"/>
    <col min="1285" max="1285" width="8.5703125" style="33" customWidth="1"/>
    <col min="1286" max="1286" width="7" style="33" customWidth="1"/>
    <col min="1287" max="1287" width="9.140625" style="33" customWidth="1"/>
    <col min="1288" max="1288" width="9.85546875" style="33" customWidth="1"/>
    <col min="1289" max="1289" width="5.42578125" style="33" customWidth="1"/>
    <col min="1290" max="1290" width="9.5703125" style="33" customWidth="1"/>
    <col min="1291" max="1291" width="8.85546875" style="33" customWidth="1"/>
    <col min="1292" max="1292" width="11" style="33" customWidth="1"/>
    <col min="1293" max="1293" width="9.85546875" style="33" customWidth="1"/>
    <col min="1294" max="1536" width="9.140625" style="33"/>
    <col min="1537" max="1537" width="6" style="33" customWidth="1"/>
    <col min="1538" max="1538" width="0.7109375" style="33" customWidth="1"/>
    <col min="1539" max="1539" width="8.140625" style="33" customWidth="1"/>
    <col min="1540" max="1540" width="0.7109375" style="33" customWidth="1"/>
    <col min="1541" max="1541" width="8.5703125" style="33" customWidth="1"/>
    <col min="1542" max="1542" width="7" style="33" customWidth="1"/>
    <col min="1543" max="1543" width="9.140625" style="33" customWidth="1"/>
    <col min="1544" max="1544" width="9.85546875" style="33" customWidth="1"/>
    <col min="1545" max="1545" width="5.42578125" style="33" customWidth="1"/>
    <col min="1546" max="1546" width="9.5703125" style="33" customWidth="1"/>
    <col min="1547" max="1547" width="8.85546875" style="33" customWidth="1"/>
    <col min="1548" max="1548" width="11" style="33" customWidth="1"/>
    <col min="1549" max="1549" width="9.85546875" style="33" customWidth="1"/>
    <col min="1550" max="1792" width="9.140625" style="33"/>
    <col min="1793" max="1793" width="6" style="33" customWidth="1"/>
    <col min="1794" max="1794" width="0.7109375" style="33" customWidth="1"/>
    <col min="1795" max="1795" width="8.140625" style="33" customWidth="1"/>
    <col min="1796" max="1796" width="0.7109375" style="33" customWidth="1"/>
    <col min="1797" max="1797" width="8.5703125" style="33" customWidth="1"/>
    <col min="1798" max="1798" width="7" style="33" customWidth="1"/>
    <col min="1799" max="1799" width="9.140625" style="33" customWidth="1"/>
    <col min="1800" max="1800" width="9.85546875" style="33" customWidth="1"/>
    <col min="1801" max="1801" width="5.42578125" style="33" customWidth="1"/>
    <col min="1802" max="1802" width="9.5703125" style="33" customWidth="1"/>
    <col min="1803" max="1803" width="8.85546875" style="33" customWidth="1"/>
    <col min="1804" max="1804" width="11" style="33" customWidth="1"/>
    <col min="1805" max="1805" width="9.85546875" style="33" customWidth="1"/>
    <col min="1806" max="2048" width="9.140625" style="33"/>
    <col min="2049" max="2049" width="6" style="33" customWidth="1"/>
    <col min="2050" max="2050" width="0.7109375" style="33" customWidth="1"/>
    <col min="2051" max="2051" width="8.140625" style="33" customWidth="1"/>
    <col min="2052" max="2052" width="0.7109375" style="33" customWidth="1"/>
    <col min="2053" max="2053" width="8.5703125" style="33" customWidth="1"/>
    <col min="2054" max="2054" width="7" style="33" customWidth="1"/>
    <col min="2055" max="2055" width="9.140625" style="33" customWidth="1"/>
    <col min="2056" max="2056" width="9.85546875" style="33" customWidth="1"/>
    <col min="2057" max="2057" width="5.42578125" style="33" customWidth="1"/>
    <col min="2058" max="2058" width="9.5703125" style="33" customWidth="1"/>
    <col min="2059" max="2059" width="8.85546875" style="33" customWidth="1"/>
    <col min="2060" max="2060" width="11" style="33" customWidth="1"/>
    <col min="2061" max="2061" width="9.85546875" style="33" customWidth="1"/>
    <col min="2062" max="2304" width="9.140625" style="33"/>
    <col min="2305" max="2305" width="6" style="33" customWidth="1"/>
    <col min="2306" max="2306" width="0.7109375" style="33" customWidth="1"/>
    <col min="2307" max="2307" width="8.140625" style="33" customWidth="1"/>
    <col min="2308" max="2308" width="0.7109375" style="33" customWidth="1"/>
    <col min="2309" max="2309" width="8.5703125" style="33" customWidth="1"/>
    <col min="2310" max="2310" width="7" style="33" customWidth="1"/>
    <col min="2311" max="2311" width="9.140625" style="33" customWidth="1"/>
    <col min="2312" max="2312" width="9.85546875" style="33" customWidth="1"/>
    <col min="2313" max="2313" width="5.42578125" style="33" customWidth="1"/>
    <col min="2314" max="2314" width="9.5703125" style="33" customWidth="1"/>
    <col min="2315" max="2315" width="8.85546875" style="33" customWidth="1"/>
    <col min="2316" max="2316" width="11" style="33" customWidth="1"/>
    <col min="2317" max="2317" width="9.85546875" style="33" customWidth="1"/>
    <col min="2318" max="2560" width="9.140625" style="33"/>
    <col min="2561" max="2561" width="6" style="33" customWidth="1"/>
    <col min="2562" max="2562" width="0.7109375" style="33" customWidth="1"/>
    <col min="2563" max="2563" width="8.140625" style="33" customWidth="1"/>
    <col min="2564" max="2564" width="0.7109375" style="33" customWidth="1"/>
    <col min="2565" max="2565" width="8.5703125" style="33" customWidth="1"/>
    <col min="2566" max="2566" width="7" style="33" customWidth="1"/>
    <col min="2567" max="2567" width="9.140625" style="33" customWidth="1"/>
    <col min="2568" max="2568" width="9.85546875" style="33" customWidth="1"/>
    <col min="2569" max="2569" width="5.42578125" style="33" customWidth="1"/>
    <col min="2570" max="2570" width="9.5703125" style="33" customWidth="1"/>
    <col min="2571" max="2571" width="8.85546875" style="33" customWidth="1"/>
    <col min="2572" max="2572" width="11" style="33" customWidth="1"/>
    <col min="2573" max="2573" width="9.85546875" style="33" customWidth="1"/>
    <col min="2574" max="2816" width="9.140625" style="33"/>
    <col min="2817" max="2817" width="6" style="33" customWidth="1"/>
    <col min="2818" max="2818" width="0.7109375" style="33" customWidth="1"/>
    <col min="2819" max="2819" width="8.140625" style="33" customWidth="1"/>
    <col min="2820" max="2820" width="0.7109375" style="33" customWidth="1"/>
    <col min="2821" max="2821" width="8.5703125" style="33" customWidth="1"/>
    <col min="2822" max="2822" width="7" style="33" customWidth="1"/>
    <col min="2823" max="2823" width="9.140625" style="33" customWidth="1"/>
    <col min="2824" max="2824" width="9.85546875" style="33" customWidth="1"/>
    <col min="2825" max="2825" width="5.42578125" style="33" customWidth="1"/>
    <col min="2826" max="2826" width="9.5703125" style="33" customWidth="1"/>
    <col min="2827" max="2827" width="8.85546875" style="33" customWidth="1"/>
    <col min="2828" max="2828" width="11" style="33" customWidth="1"/>
    <col min="2829" max="2829" width="9.85546875" style="33" customWidth="1"/>
    <col min="2830" max="3072" width="9.140625" style="33"/>
    <col min="3073" max="3073" width="6" style="33" customWidth="1"/>
    <col min="3074" max="3074" width="0.7109375" style="33" customWidth="1"/>
    <col min="3075" max="3075" width="8.140625" style="33" customWidth="1"/>
    <col min="3076" max="3076" width="0.7109375" style="33" customWidth="1"/>
    <col min="3077" max="3077" width="8.5703125" style="33" customWidth="1"/>
    <col min="3078" max="3078" width="7" style="33" customWidth="1"/>
    <col min="3079" max="3079" width="9.140625" style="33" customWidth="1"/>
    <col min="3080" max="3080" width="9.85546875" style="33" customWidth="1"/>
    <col min="3081" max="3081" width="5.42578125" style="33" customWidth="1"/>
    <col min="3082" max="3082" width="9.5703125" style="33" customWidth="1"/>
    <col min="3083" max="3083" width="8.85546875" style="33" customWidth="1"/>
    <col min="3084" max="3084" width="11" style="33" customWidth="1"/>
    <col min="3085" max="3085" width="9.85546875" style="33" customWidth="1"/>
    <col min="3086" max="3328" width="9.140625" style="33"/>
    <col min="3329" max="3329" width="6" style="33" customWidth="1"/>
    <col min="3330" max="3330" width="0.7109375" style="33" customWidth="1"/>
    <col min="3331" max="3331" width="8.140625" style="33" customWidth="1"/>
    <col min="3332" max="3332" width="0.7109375" style="33" customWidth="1"/>
    <col min="3333" max="3333" width="8.5703125" style="33" customWidth="1"/>
    <col min="3334" max="3334" width="7" style="33" customWidth="1"/>
    <col min="3335" max="3335" width="9.140625" style="33" customWidth="1"/>
    <col min="3336" max="3336" width="9.85546875" style="33" customWidth="1"/>
    <col min="3337" max="3337" width="5.42578125" style="33" customWidth="1"/>
    <col min="3338" max="3338" width="9.5703125" style="33" customWidth="1"/>
    <col min="3339" max="3339" width="8.85546875" style="33" customWidth="1"/>
    <col min="3340" max="3340" width="11" style="33" customWidth="1"/>
    <col min="3341" max="3341" width="9.85546875" style="33" customWidth="1"/>
    <col min="3342" max="3584" width="9.140625" style="33"/>
    <col min="3585" max="3585" width="6" style="33" customWidth="1"/>
    <col min="3586" max="3586" width="0.7109375" style="33" customWidth="1"/>
    <col min="3587" max="3587" width="8.140625" style="33" customWidth="1"/>
    <col min="3588" max="3588" width="0.7109375" style="33" customWidth="1"/>
    <col min="3589" max="3589" width="8.5703125" style="33" customWidth="1"/>
    <col min="3590" max="3590" width="7" style="33" customWidth="1"/>
    <col min="3591" max="3591" width="9.140625" style="33" customWidth="1"/>
    <col min="3592" max="3592" width="9.85546875" style="33" customWidth="1"/>
    <col min="3593" max="3593" width="5.42578125" style="33" customWidth="1"/>
    <col min="3594" max="3594" width="9.5703125" style="33" customWidth="1"/>
    <col min="3595" max="3595" width="8.85546875" style="33" customWidth="1"/>
    <col min="3596" max="3596" width="11" style="33" customWidth="1"/>
    <col min="3597" max="3597" width="9.85546875" style="33" customWidth="1"/>
    <col min="3598" max="3840" width="9.140625" style="33"/>
    <col min="3841" max="3841" width="6" style="33" customWidth="1"/>
    <col min="3842" max="3842" width="0.7109375" style="33" customWidth="1"/>
    <col min="3843" max="3843" width="8.140625" style="33" customWidth="1"/>
    <col min="3844" max="3844" width="0.7109375" style="33" customWidth="1"/>
    <col min="3845" max="3845" width="8.5703125" style="33" customWidth="1"/>
    <col min="3846" max="3846" width="7" style="33" customWidth="1"/>
    <col min="3847" max="3847" width="9.140625" style="33" customWidth="1"/>
    <col min="3848" max="3848" width="9.85546875" style="33" customWidth="1"/>
    <col min="3849" max="3849" width="5.42578125" style="33" customWidth="1"/>
    <col min="3850" max="3850" width="9.5703125" style="33" customWidth="1"/>
    <col min="3851" max="3851" width="8.85546875" style="33" customWidth="1"/>
    <col min="3852" max="3852" width="11" style="33" customWidth="1"/>
    <col min="3853" max="3853" width="9.85546875" style="33" customWidth="1"/>
    <col min="3854" max="4096" width="9.140625" style="33"/>
    <col min="4097" max="4097" width="6" style="33" customWidth="1"/>
    <col min="4098" max="4098" width="0.7109375" style="33" customWidth="1"/>
    <col min="4099" max="4099" width="8.140625" style="33" customWidth="1"/>
    <col min="4100" max="4100" width="0.7109375" style="33" customWidth="1"/>
    <col min="4101" max="4101" width="8.5703125" style="33" customWidth="1"/>
    <col min="4102" max="4102" width="7" style="33" customWidth="1"/>
    <col min="4103" max="4103" width="9.140625" style="33" customWidth="1"/>
    <col min="4104" max="4104" width="9.85546875" style="33" customWidth="1"/>
    <col min="4105" max="4105" width="5.42578125" style="33" customWidth="1"/>
    <col min="4106" max="4106" width="9.5703125" style="33" customWidth="1"/>
    <col min="4107" max="4107" width="8.85546875" style="33" customWidth="1"/>
    <col min="4108" max="4108" width="11" style="33" customWidth="1"/>
    <col min="4109" max="4109" width="9.85546875" style="33" customWidth="1"/>
    <col min="4110" max="4352" width="9.140625" style="33"/>
    <col min="4353" max="4353" width="6" style="33" customWidth="1"/>
    <col min="4354" max="4354" width="0.7109375" style="33" customWidth="1"/>
    <col min="4355" max="4355" width="8.140625" style="33" customWidth="1"/>
    <col min="4356" max="4356" width="0.7109375" style="33" customWidth="1"/>
    <col min="4357" max="4357" width="8.5703125" style="33" customWidth="1"/>
    <col min="4358" max="4358" width="7" style="33" customWidth="1"/>
    <col min="4359" max="4359" width="9.140625" style="33" customWidth="1"/>
    <col min="4360" max="4360" width="9.85546875" style="33" customWidth="1"/>
    <col min="4361" max="4361" width="5.42578125" style="33" customWidth="1"/>
    <col min="4362" max="4362" width="9.5703125" style="33" customWidth="1"/>
    <col min="4363" max="4363" width="8.85546875" style="33" customWidth="1"/>
    <col min="4364" max="4364" width="11" style="33" customWidth="1"/>
    <col min="4365" max="4365" width="9.85546875" style="33" customWidth="1"/>
    <col min="4366" max="4608" width="9.140625" style="33"/>
    <col min="4609" max="4609" width="6" style="33" customWidth="1"/>
    <col min="4610" max="4610" width="0.7109375" style="33" customWidth="1"/>
    <col min="4611" max="4611" width="8.140625" style="33" customWidth="1"/>
    <col min="4612" max="4612" width="0.7109375" style="33" customWidth="1"/>
    <col min="4613" max="4613" width="8.5703125" style="33" customWidth="1"/>
    <col min="4614" max="4614" width="7" style="33" customWidth="1"/>
    <col min="4615" max="4615" width="9.140625" style="33" customWidth="1"/>
    <col min="4616" max="4616" width="9.85546875" style="33" customWidth="1"/>
    <col min="4617" max="4617" width="5.42578125" style="33" customWidth="1"/>
    <col min="4618" max="4618" width="9.5703125" style="33" customWidth="1"/>
    <col min="4619" max="4619" width="8.85546875" style="33" customWidth="1"/>
    <col min="4620" max="4620" width="11" style="33" customWidth="1"/>
    <col min="4621" max="4621" width="9.85546875" style="33" customWidth="1"/>
    <col min="4622" max="4864" width="9.140625" style="33"/>
    <col min="4865" max="4865" width="6" style="33" customWidth="1"/>
    <col min="4866" max="4866" width="0.7109375" style="33" customWidth="1"/>
    <col min="4867" max="4867" width="8.140625" style="33" customWidth="1"/>
    <col min="4868" max="4868" width="0.7109375" style="33" customWidth="1"/>
    <col min="4869" max="4869" width="8.5703125" style="33" customWidth="1"/>
    <col min="4870" max="4870" width="7" style="33" customWidth="1"/>
    <col min="4871" max="4871" width="9.140625" style="33" customWidth="1"/>
    <col min="4872" max="4872" width="9.85546875" style="33" customWidth="1"/>
    <col min="4873" max="4873" width="5.42578125" style="33" customWidth="1"/>
    <col min="4874" max="4874" width="9.5703125" style="33" customWidth="1"/>
    <col min="4875" max="4875" width="8.85546875" style="33" customWidth="1"/>
    <col min="4876" max="4876" width="11" style="33" customWidth="1"/>
    <col min="4877" max="4877" width="9.85546875" style="33" customWidth="1"/>
    <col min="4878" max="5120" width="9.140625" style="33"/>
    <col min="5121" max="5121" width="6" style="33" customWidth="1"/>
    <col min="5122" max="5122" width="0.7109375" style="33" customWidth="1"/>
    <col min="5123" max="5123" width="8.140625" style="33" customWidth="1"/>
    <col min="5124" max="5124" width="0.7109375" style="33" customWidth="1"/>
    <col min="5125" max="5125" width="8.5703125" style="33" customWidth="1"/>
    <col min="5126" max="5126" width="7" style="33" customWidth="1"/>
    <col min="5127" max="5127" width="9.140625" style="33" customWidth="1"/>
    <col min="5128" max="5128" width="9.85546875" style="33" customWidth="1"/>
    <col min="5129" max="5129" width="5.42578125" style="33" customWidth="1"/>
    <col min="5130" max="5130" width="9.5703125" style="33" customWidth="1"/>
    <col min="5131" max="5131" width="8.85546875" style="33" customWidth="1"/>
    <col min="5132" max="5132" width="11" style="33" customWidth="1"/>
    <col min="5133" max="5133" width="9.85546875" style="33" customWidth="1"/>
    <col min="5134" max="5376" width="9.140625" style="33"/>
    <col min="5377" max="5377" width="6" style="33" customWidth="1"/>
    <col min="5378" max="5378" width="0.7109375" style="33" customWidth="1"/>
    <col min="5379" max="5379" width="8.140625" style="33" customWidth="1"/>
    <col min="5380" max="5380" width="0.7109375" style="33" customWidth="1"/>
    <col min="5381" max="5381" width="8.5703125" style="33" customWidth="1"/>
    <col min="5382" max="5382" width="7" style="33" customWidth="1"/>
    <col min="5383" max="5383" width="9.140625" style="33" customWidth="1"/>
    <col min="5384" max="5384" width="9.85546875" style="33" customWidth="1"/>
    <col min="5385" max="5385" width="5.42578125" style="33" customWidth="1"/>
    <col min="5386" max="5386" width="9.5703125" style="33" customWidth="1"/>
    <col min="5387" max="5387" width="8.85546875" style="33" customWidth="1"/>
    <col min="5388" max="5388" width="11" style="33" customWidth="1"/>
    <col min="5389" max="5389" width="9.85546875" style="33" customWidth="1"/>
    <col min="5390" max="5632" width="9.140625" style="33"/>
    <col min="5633" max="5633" width="6" style="33" customWidth="1"/>
    <col min="5634" max="5634" width="0.7109375" style="33" customWidth="1"/>
    <col min="5635" max="5635" width="8.140625" style="33" customWidth="1"/>
    <col min="5636" max="5636" width="0.7109375" style="33" customWidth="1"/>
    <col min="5637" max="5637" width="8.5703125" style="33" customWidth="1"/>
    <col min="5638" max="5638" width="7" style="33" customWidth="1"/>
    <col min="5639" max="5639" width="9.140625" style="33" customWidth="1"/>
    <col min="5640" max="5640" width="9.85546875" style="33" customWidth="1"/>
    <col min="5641" max="5641" width="5.42578125" style="33" customWidth="1"/>
    <col min="5642" max="5642" width="9.5703125" style="33" customWidth="1"/>
    <col min="5643" max="5643" width="8.85546875" style="33" customWidth="1"/>
    <col min="5644" max="5644" width="11" style="33" customWidth="1"/>
    <col min="5645" max="5645" width="9.85546875" style="33" customWidth="1"/>
    <col min="5646" max="5888" width="9.140625" style="33"/>
    <col min="5889" max="5889" width="6" style="33" customWidth="1"/>
    <col min="5890" max="5890" width="0.7109375" style="33" customWidth="1"/>
    <col min="5891" max="5891" width="8.140625" style="33" customWidth="1"/>
    <col min="5892" max="5892" width="0.7109375" style="33" customWidth="1"/>
    <col min="5893" max="5893" width="8.5703125" style="33" customWidth="1"/>
    <col min="5894" max="5894" width="7" style="33" customWidth="1"/>
    <col min="5895" max="5895" width="9.140625" style="33" customWidth="1"/>
    <col min="5896" max="5896" width="9.85546875" style="33" customWidth="1"/>
    <col min="5897" max="5897" width="5.42578125" style="33" customWidth="1"/>
    <col min="5898" max="5898" width="9.5703125" style="33" customWidth="1"/>
    <col min="5899" max="5899" width="8.85546875" style="33" customWidth="1"/>
    <col min="5900" max="5900" width="11" style="33" customWidth="1"/>
    <col min="5901" max="5901" width="9.85546875" style="33" customWidth="1"/>
    <col min="5902" max="6144" width="9.140625" style="33"/>
    <col min="6145" max="6145" width="6" style="33" customWidth="1"/>
    <col min="6146" max="6146" width="0.7109375" style="33" customWidth="1"/>
    <col min="6147" max="6147" width="8.140625" style="33" customWidth="1"/>
    <col min="6148" max="6148" width="0.7109375" style="33" customWidth="1"/>
    <col min="6149" max="6149" width="8.5703125" style="33" customWidth="1"/>
    <col min="6150" max="6150" width="7" style="33" customWidth="1"/>
    <col min="6151" max="6151" width="9.140625" style="33" customWidth="1"/>
    <col min="6152" max="6152" width="9.85546875" style="33" customWidth="1"/>
    <col min="6153" max="6153" width="5.42578125" style="33" customWidth="1"/>
    <col min="6154" max="6154" width="9.5703125" style="33" customWidth="1"/>
    <col min="6155" max="6155" width="8.85546875" style="33" customWidth="1"/>
    <col min="6156" max="6156" width="11" style="33" customWidth="1"/>
    <col min="6157" max="6157" width="9.85546875" style="33" customWidth="1"/>
    <col min="6158" max="6400" width="9.140625" style="33"/>
    <col min="6401" max="6401" width="6" style="33" customWidth="1"/>
    <col min="6402" max="6402" width="0.7109375" style="33" customWidth="1"/>
    <col min="6403" max="6403" width="8.140625" style="33" customWidth="1"/>
    <col min="6404" max="6404" width="0.7109375" style="33" customWidth="1"/>
    <col min="6405" max="6405" width="8.5703125" style="33" customWidth="1"/>
    <col min="6406" max="6406" width="7" style="33" customWidth="1"/>
    <col min="6407" max="6407" width="9.140625" style="33" customWidth="1"/>
    <col min="6408" max="6408" width="9.85546875" style="33" customWidth="1"/>
    <col min="6409" max="6409" width="5.42578125" style="33" customWidth="1"/>
    <col min="6410" max="6410" width="9.5703125" style="33" customWidth="1"/>
    <col min="6411" max="6411" width="8.85546875" style="33" customWidth="1"/>
    <col min="6412" max="6412" width="11" style="33" customWidth="1"/>
    <col min="6413" max="6413" width="9.85546875" style="33" customWidth="1"/>
    <col min="6414" max="6656" width="9.140625" style="33"/>
    <col min="6657" max="6657" width="6" style="33" customWidth="1"/>
    <col min="6658" max="6658" width="0.7109375" style="33" customWidth="1"/>
    <col min="6659" max="6659" width="8.140625" style="33" customWidth="1"/>
    <col min="6660" max="6660" width="0.7109375" style="33" customWidth="1"/>
    <col min="6661" max="6661" width="8.5703125" style="33" customWidth="1"/>
    <col min="6662" max="6662" width="7" style="33" customWidth="1"/>
    <col min="6663" max="6663" width="9.140625" style="33" customWidth="1"/>
    <col min="6664" max="6664" width="9.85546875" style="33" customWidth="1"/>
    <col min="6665" max="6665" width="5.42578125" style="33" customWidth="1"/>
    <col min="6666" max="6666" width="9.5703125" style="33" customWidth="1"/>
    <col min="6667" max="6667" width="8.85546875" style="33" customWidth="1"/>
    <col min="6668" max="6668" width="11" style="33" customWidth="1"/>
    <col min="6669" max="6669" width="9.85546875" style="33" customWidth="1"/>
    <col min="6670" max="6912" width="9.140625" style="33"/>
    <col min="6913" max="6913" width="6" style="33" customWidth="1"/>
    <col min="6914" max="6914" width="0.7109375" style="33" customWidth="1"/>
    <col min="6915" max="6915" width="8.140625" style="33" customWidth="1"/>
    <col min="6916" max="6916" width="0.7109375" style="33" customWidth="1"/>
    <col min="6917" max="6917" width="8.5703125" style="33" customWidth="1"/>
    <col min="6918" max="6918" width="7" style="33" customWidth="1"/>
    <col min="6919" max="6919" width="9.140625" style="33" customWidth="1"/>
    <col min="6920" max="6920" width="9.85546875" style="33" customWidth="1"/>
    <col min="6921" max="6921" width="5.42578125" style="33" customWidth="1"/>
    <col min="6922" max="6922" width="9.5703125" style="33" customWidth="1"/>
    <col min="6923" max="6923" width="8.85546875" style="33" customWidth="1"/>
    <col min="6924" max="6924" width="11" style="33" customWidth="1"/>
    <col min="6925" max="6925" width="9.85546875" style="33" customWidth="1"/>
    <col min="6926" max="7168" width="9.140625" style="33"/>
    <col min="7169" max="7169" width="6" style="33" customWidth="1"/>
    <col min="7170" max="7170" width="0.7109375" style="33" customWidth="1"/>
    <col min="7171" max="7171" width="8.140625" style="33" customWidth="1"/>
    <col min="7172" max="7172" width="0.7109375" style="33" customWidth="1"/>
    <col min="7173" max="7173" width="8.5703125" style="33" customWidth="1"/>
    <col min="7174" max="7174" width="7" style="33" customWidth="1"/>
    <col min="7175" max="7175" width="9.140625" style="33" customWidth="1"/>
    <col min="7176" max="7176" width="9.85546875" style="33" customWidth="1"/>
    <col min="7177" max="7177" width="5.42578125" style="33" customWidth="1"/>
    <col min="7178" max="7178" width="9.5703125" style="33" customWidth="1"/>
    <col min="7179" max="7179" width="8.85546875" style="33" customWidth="1"/>
    <col min="7180" max="7180" width="11" style="33" customWidth="1"/>
    <col min="7181" max="7181" width="9.85546875" style="33" customWidth="1"/>
    <col min="7182" max="7424" width="9.140625" style="33"/>
    <col min="7425" max="7425" width="6" style="33" customWidth="1"/>
    <col min="7426" max="7426" width="0.7109375" style="33" customWidth="1"/>
    <col min="7427" max="7427" width="8.140625" style="33" customWidth="1"/>
    <col min="7428" max="7428" width="0.7109375" style="33" customWidth="1"/>
    <col min="7429" max="7429" width="8.5703125" style="33" customWidth="1"/>
    <col min="7430" max="7430" width="7" style="33" customWidth="1"/>
    <col min="7431" max="7431" width="9.140625" style="33" customWidth="1"/>
    <col min="7432" max="7432" width="9.85546875" style="33" customWidth="1"/>
    <col min="7433" max="7433" width="5.42578125" style="33" customWidth="1"/>
    <col min="7434" max="7434" width="9.5703125" style="33" customWidth="1"/>
    <col min="7435" max="7435" width="8.85546875" style="33" customWidth="1"/>
    <col min="7436" max="7436" width="11" style="33" customWidth="1"/>
    <col min="7437" max="7437" width="9.85546875" style="33" customWidth="1"/>
    <col min="7438" max="7680" width="9.140625" style="33"/>
    <col min="7681" max="7681" width="6" style="33" customWidth="1"/>
    <col min="7682" max="7682" width="0.7109375" style="33" customWidth="1"/>
    <col min="7683" max="7683" width="8.140625" style="33" customWidth="1"/>
    <col min="7684" max="7684" width="0.7109375" style="33" customWidth="1"/>
    <col min="7685" max="7685" width="8.5703125" style="33" customWidth="1"/>
    <col min="7686" max="7686" width="7" style="33" customWidth="1"/>
    <col min="7687" max="7687" width="9.140625" style="33" customWidth="1"/>
    <col min="7688" max="7688" width="9.85546875" style="33" customWidth="1"/>
    <col min="7689" max="7689" width="5.42578125" style="33" customWidth="1"/>
    <col min="7690" max="7690" width="9.5703125" style="33" customWidth="1"/>
    <col min="7691" max="7691" width="8.85546875" style="33" customWidth="1"/>
    <col min="7692" max="7692" width="11" style="33" customWidth="1"/>
    <col min="7693" max="7693" width="9.85546875" style="33" customWidth="1"/>
    <col min="7694" max="7936" width="9.140625" style="33"/>
    <col min="7937" max="7937" width="6" style="33" customWidth="1"/>
    <col min="7938" max="7938" width="0.7109375" style="33" customWidth="1"/>
    <col min="7939" max="7939" width="8.140625" style="33" customWidth="1"/>
    <col min="7940" max="7940" width="0.7109375" style="33" customWidth="1"/>
    <col min="7941" max="7941" width="8.5703125" style="33" customWidth="1"/>
    <col min="7942" max="7942" width="7" style="33" customWidth="1"/>
    <col min="7943" max="7943" width="9.140625" style="33" customWidth="1"/>
    <col min="7944" max="7944" width="9.85546875" style="33" customWidth="1"/>
    <col min="7945" max="7945" width="5.42578125" style="33" customWidth="1"/>
    <col min="7946" max="7946" width="9.5703125" style="33" customWidth="1"/>
    <col min="7947" max="7947" width="8.85546875" style="33" customWidth="1"/>
    <col min="7948" max="7948" width="11" style="33" customWidth="1"/>
    <col min="7949" max="7949" width="9.85546875" style="33" customWidth="1"/>
    <col min="7950" max="8192" width="9.140625" style="33"/>
    <col min="8193" max="8193" width="6" style="33" customWidth="1"/>
    <col min="8194" max="8194" width="0.7109375" style="33" customWidth="1"/>
    <col min="8195" max="8195" width="8.140625" style="33" customWidth="1"/>
    <col min="8196" max="8196" width="0.7109375" style="33" customWidth="1"/>
    <col min="8197" max="8197" width="8.5703125" style="33" customWidth="1"/>
    <col min="8198" max="8198" width="7" style="33" customWidth="1"/>
    <col min="8199" max="8199" width="9.140625" style="33" customWidth="1"/>
    <col min="8200" max="8200" width="9.85546875" style="33" customWidth="1"/>
    <col min="8201" max="8201" width="5.42578125" style="33" customWidth="1"/>
    <col min="8202" max="8202" width="9.5703125" style="33" customWidth="1"/>
    <col min="8203" max="8203" width="8.85546875" style="33" customWidth="1"/>
    <col min="8204" max="8204" width="11" style="33" customWidth="1"/>
    <col min="8205" max="8205" width="9.85546875" style="33" customWidth="1"/>
    <col min="8206" max="8448" width="9.140625" style="33"/>
    <col min="8449" max="8449" width="6" style="33" customWidth="1"/>
    <col min="8450" max="8450" width="0.7109375" style="33" customWidth="1"/>
    <col min="8451" max="8451" width="8.140625" style="33" customWidth="1"/>
    <col min="8452" max="8452" width="0.7109375" style="33" customWidth="1"/>
    <col min="8453" max="8453" width="8.5703125" style="33" customWidth="1"/>
    <col min="8454" max="8454" width="7" style="33" customWidth="1"/>
    <col min="8455" max="8455" width="9.140625" style="33" customWidth="1"/>
    <col min="8456" max="8456" width="9.85546875" style="33" customWidth="1"/>
    <col min="8457" max="8457" width="5.42578125" style="33" customWidth="1"/>
    <col min="8458" max="8458" width="9.5703125" style="33" customWidth="1"/>
    <col min="8459" max="8459" width="8.85546875" style="33" customWidth="1"/>
    <col min="8460" max="8460" width="11" style="33" customWidth="1"/>
    <col min="8461" max="8461" width="9.85546875" style="33" customWidth="1"/>
    <col min="8462" max="8704" width="9.140625" style="33"/>
    <col min="8705" max="8705" width="6" style="33" customWidth="1"/>
    <col min="8706" max="8706" width="0.7109375" style="33" customWidth="1"/>
    <col min="8707" max="8707" width="8.140625" style="33" customWidth="1"/>
    <col min="8708" max="8708" width="0.7109375" style="33" customWidth="1"/>
    <col min="8709" max="8709" width="8.5703125" style="33" customWidth="1"/>
    <col min="8710" max="8710" width="7" style="33" customWidth="1"/>
    <col min="8711" max="8711" width="9.140625" style="33" customWidth="1"/>
    <col min="8712" max="8712" width="9.85546875" style="33" customWidth="1"/>
    <col min="8713" max="8713" width="5.42578125" style="33" customWidth="1"/>
    <col min="8714" max="8714" width="9.5703125" style="33" customWidth="1"/>
    <col min="8715" max="8715" width="8.85546875" style="33" customWidth="1"/>
    <col min="8716" max="8716" width="11" style="33" customWidth="1"/>
    <col min="8717" max="8717" width="9.85546875" style="33" customWidth="1"/>
    <col min="8718" max="8960" width="9.140625" style="33"/>
    <col min="8961" max="8961" width="6" style="33" customWidth="1"/>
    <col min="8962" max="8962" width="0.7109375" style="33" customWidth="1"/>
    <col min="8963" max="8963" width="8.140625" style="33" customWidth="1"/>
    <col min="8964" max="8964" width="0.7109375" style="33" customWidth="1"/>
    <col min="8965" max="8965" width="8.5703125" style="33" customWidth="1"/>
    <col min="8966" max="8966" width="7" style="33" customWidth="1"/>
    <col min="8967" max="8967" width="9.140625" style="33" customWidth="1"/>
    <col min="8968" max="8968" width="9.85546875" style="33" customWidth="1"/>
    <col min="8969" max="8969" width="5.42578125" style="33" customWidth="1"/>
    <col min="8970" max="8970" width="9.5703125" style="33" customWidth="1"/>
    <col min="8971" max="8971" width="8.85546875" style="33" customWidth="1"/>
    <col min="8972" max="8972" width="11" style="33" customWidth="1"/>
    <col min="8973" max="8973" width="9.85546875" style="33" customWidth="1"/>
    <col min="8974" max="9216" width="9.140625" style="33"/>
    <col min="9217" max="9217" width="6" style="33" customWidth="1"/>
    <col min="9218" max="9218" width="0.7109375" style="33" customWidth="1"/>
    <col min="9219" max="9219" width="8.140625" style="33" customWidth="1"/>
    <col min="9220" max="9220" width="0.7109375" style="33" customWidth="1"/>
    <col min="9221" max="9221" width="8.5703125" style="33" customWidth="1"/>
    <col min="9222" max="9222" width="7" style="33" customWidth="1"/>
    <col min="9223" max="9223" width="9.140625" style="33" customWidth="1"/>
    <col min="9224" max="9224" width="9.85546875" style="33" customWidth="1"/>
    <col min="9225" max="9225" width="5.42578125" style="33" customWidth="1"/>
    <col min="9226" max="9226" width="9.5703125" style="33" customWidth="1"/>
    <col min="9227" max="9227" width="8.85546875" style="33" customWidth="1"/>
    <col min="9228" max="9228" width="11" style="33" customWidth="1"/>
    <col min="9229" max="9229" width="9.85546875" style="33" customWidth="1"/>
    <col min="9230" max="9472" width="9.140625" style="33"/>
    <col min="9473" max="9473" width="6" style="33" customWidth="1"/>
    <col min="9474" max="9474" width="0.7109375" style="33" customWidth="1"/>
    <col min="9475" max="9475" width="8.140625" style="33" customWidth="1"/>
    <col min="9476" max="9476" width="0.7109375" style="33" customWidth="1"/>
    <col min="9477" max="9477" width="8.5703125" style="33" customWidth="1"/>
    <col min="9478" max="9478" width="7" style="33" customWidth="1"/>
    <col min="9479" max="9479" width="9.140625" style="33" customWidth="1"/>
    <col min="9480" max="9480" width="9.85546875" style="33" customWidth="1"/>
    <col min="9481" max="9481" width="5.42578125" style="33" customWidth="1"/>
    <col min="9482" max="9482" width="9.5703125" style="33" customWidth="1"/>
    <col min="9483" max="9483" width="8.85546875" style="33" customWidth="1"/>
    <col min="9484" max="9484" width="11" style="33" customWidth="1"/>
    <col min="9485" max="9485" width="9.85546875" style="33" customWidth="1"/>
    <col min="9486" max="9728" width="9.140625" style="33"/>
    <col min="9729" max="9729" width="6" style="33" customWidth="1"/>
    <col min="9730" max="9730" width="0.7109375" style="33" customWidth="1"/>
    <col min="9731" max="9731" width="8.140625" style="33" customWidth="1"/>
    <col min="9732" max="9732" width="0.7109375" style="33" customWidth="1"/>
    <col min="9733" max="9733" width="8.5703125" style="33" customWidth="1"/>
    <col min="9734" max="9734" width="7" style="33" customWidth="1"/>
    <col min="9735" max="9735" width="9.140625" style="33" customWidth="1"/>
    <col min="9736" max="9736" width="9.85546875" style="33" customWidth="1"/>
    <col min="9737" max="9737" width="5.42578125" style="33" customWidth="1"/>
    <col min="9738" max="9738" width="9.5703125" style="33" customWidth="1"/>
    <col min="9739" max="9739" width="8.85546875" style="33" customWidth="1"/>
    <col min="9740" max="9740" width="11" style="33" customWidth="1"/>
    <col min="9741" max="9741" width="9.85546875" style="33" customWidth="1"/>
    <col min="9742" max="9984" width="9.140625" style="33"/>
    <col min="9985" max="9985" width="6" style="33" customWidth="1"/>
    <col min="9986" max="9986" width="0.7109375" style="33" customWidth="1"/>
    <col min="9987" max="9987" width="8.140625" style="33" customWidth="1"/>
    <col min="9988" max="9988" width="0.7109375" style="33" customWidth="1"/>
    <col min="9989" max="9989" width="8.5703125" style="33" customWidth="1"/>
    <col min="9990" max="9990" width="7" style="33" customWidth="1"/>
    <col min="9991" max="9991" width="9.140625" style="33" customWidth="1"/>
    <col min="9992" max="9992" width="9.85546875" style="33" customWidth="1"/>
    <col min="9993" max="9993" width="5.42578125" style="33" customWidth="1"/>
    <col min="9994" max="9994" width="9.5703125" style="33" customWidth="1"/>
    <col min="9995" max="9995" width="8.85546875" style="33" customWidth="1"/>
    <col min="9996" max="9996" width="11" style="33" customWidth="1"/>
    <col min="9997" max="9997" width="9.85546875" style="33" customWidth="1"/>
    <col min="9998" max="10240" width="9.140625" style="33"/>
    <col min="10241" max="10241" width="6" style="33" customWidth="1"/>
    <col min="10242" max="10242" width="0.7109375" style="33" customWidth="1"/>
    <col min="10243" max="10243" width="8.140625" style="33" customWidth="1"/>
    <col min="10244" max="10244" width="0.7109375" style="33" customWidth="1"/>
    <col min="10245" max="10245" width="8.5703125" style="33" customWidth="1"/>
    <col min="10246" max="10246" width="7" style="33" customWidth="1"/>
    <col min="10247" max="10247" width="9.140625" style="33" customWidth="1"/>
    <col min="10248" max="10248" width="9.85546875" style="33" customWidth="1"/>
    <col min="10249" max="10249" width="5.42578125" style="33" customWidth="1"/>
    <col min="10250" max="10250" width="9.5703125" style="33" customWidth="1"/>
    <col min="10251" max="10251" width="8.85546875" style="33" customWidth="1"/>
    <col min="10252" max="10252" width="11" style="33" customWidth="1"/>
    <col min="10253" max="10253" width="9.85546875" style="33" customWidth="1"/>
    <col min="10254" max="10496" width="9.140625" style="33"/>
    <col min="10497" max="10497" width="6" style="33" customWidth="1"/>
    <col min="10498" max="10498" width="0.7109375" style="33" customWidth="1"/>
    <col min="10499" max="10499" width="8.140625" style="33" customWidth="1"/>
    <col min="10500" max="10500" width="0.7109375" style="33" customWidth="1"/>
    <col min="10501" max="10501" width="8.5703125" style="33" customWidth="1"/>
    <col min="10502" max="10502" width="7" style="33" customWidth="1"/>
    <col min="10503" max="10503" width="9.140625" style="33" customWidth="1"/>
    <col min="10504" max="10504" width="9.85546875" style="33" customWidth="1"/>
    <col min="10505" max="10505" width="5.42578125" style="33" customWidth="1"/>
    <col min="10506" max="10506" width="9.5703125" style="33" customWidth="1"/>
    <col min="10507" max="10507" width="8.85546875" style="33" customWidth="1"/>
    <col min="10508" max="10508" width="11" style="33" customWidth="1"/>
    <col min="10509" max="10509" width="9.85546875" style="33" customWidth="1"/>
    <col min="10510" max="10752" width="9.140625" style="33"/>
    <col min="10753" max="10753" width="6" style="33" customWidth="1"/>
    <col min="10754" max="10754" width="0.7109375" style="33" customWidth="1"/>
    <col min="10755" max="10755" width="8.140625" style="33" customWidth="1"/>
    <col min="10756" max="10756" width="0.7109375" style="33" customWidth="1"/>
    <col min="10757" max="10757" width="8.5703125" style="33" customWidth="1"/>
    <col min="10758" max="10758" width="7" style="33" customWidth="1"/>
    <col min="10759" max="10759" width="9.140625" style="33" customWidth="1"/>
    <col min="10760" max="10760" width="9.85546875" style="33" customWidth="1"/>
    <col min="10761" max="10761" width="5.42578125" style="33" customWidth="1"/>
    <col min="10762" max="10762" width="9.5703125" style="33" customWidth="1"/>
    <col min="10763" max="10763" width="8.85546875" style="33" customWidth="1"/>
    <col min="10764" max="10764" width="11" style="33" customWidth="1"/>
    <col min="10765" max="10765" width="9.85546875" style="33" customWidth="1"/>
    <col min="10766" max="11008" width="9.140625" style="33"/>
    <col min="11009" max="11009" width="6" style="33" customWidth="1"/>
    <col min="11010" max="11010" width="0.7109375" style="33" customWidth="1"/>
    <col min="11011" max="11011" width="8.140625" style="33" customWidth="1"/>
    <col min="11012" max="11012" width="0.7109375" style="33" customWidth="1"/>
    <col min="11013" max="11013" width="8.5703125" style="33" customWidth="1"/>
    <col min="11014" max="11014" width="7" style="33" customWidth="1"/>
    <col min="11015" max="11015" width="9.140625" style="33" customWidth="1"/>
    <col min="11016" max="11016" width="9.85546875" style="33" customWidth="1"/>
    <col min="11017" max="11017" width="5.42578125" style="33" customWidth="1"/>
    <col min="11018" max="11018" width="9.5703125" style="33" customWidth="1"/>
    <col min="11019" max="11019" width="8.85546875" style="33" customWidth="1"/>
    <col min="11020" max="11020" width="11" style="33" customWidth="1"/>
    <col min="11021" max="11021" width="9.85546875" style="33" customWidth="1"/>
    <col min="11022" max="11264" width="9.140625" style="33"/>
    <col min="11265" max="11265" width="6" style="33" customWidth="1"/>
    <col min="11266" max="11266" width="0.7109375" style="33" customWidth="1"/>
    <col min="11267" max="11267" width="8.140625" style="33" customWidth="1"/>
    <col min="11268" max="11268" width="0.7109375" style="33" customWidth="1"/>
    <col min="11269" max="11269" width="8.5703125" style="33" customWidth="1"/>
    <col min="11270" max="11270" width="7" style="33" customWidth="1"/>
    <col min="11271" max="11271" width="9.140625" style="33" customWidth="1"/>
    <col min="11272" max="11272" width="9.85546875" style="33" customWidth="1"/>
    <col min="11273" max="11273" width="5.42578125" style="33" customWidth="1"/>
    <col min="11274" max="11274" width="9.5703125" style="33" customWidth="1"/>
    <col min="11275" max="11275" width="8.85546875" style="33" customWidth="1"/>
    <col min="11276" max="11276" width="11" style="33" customWidth="1"/>
    <col min="11277" max="11277" width="9.85546875" style="33" customWidth="1"/>
    <col min="11278" max="11520" width="9.140625" style="33"/>
    <col min="11521" max="11521" width="6" style="33" customWidth="1"/>
    <col min="11522" max="11522" width="0.7109375" style="33" customWidth="1"/>
    <col min="11523" max="11523" width="8.140625" style="33" customWidth="1"/>
    <col min="11524" max="11524" width="0.7109375" style="33" customWidth="1"/>
    <col min="11525" max="11525" width="8.5703125" style="33" customWidth="1"/>
    <col min="11526" max="11526" width="7" style="33" customWidth="1"/>
    <col min="11527" max="11527" width="9.140625" style="33" customWidth="1"/>
    <col min="11528" max="11528" width="9.85546875" style="33" customWidth="1"/>
    <col min="11529" max="11529" width="5.42578125" style="33" customWidth="1"/>
    <col min="11530" max="11530" width="9.5703125" style="33" customWidth="1"/>
    <col min="11531" max="11531" width="8.85546875" style="33" customWidth="1"/>
    <col min="11532" max="11532" width="11" style="33" customWidth="1"/>
    <col min="11533" max="11533" width="9.85546875" style="33" customWidth="1"/>
    <col min="11534" max="11776" width="9.140625" style="33"/>
    <col min="11777" max="11777" width="6" style="33" customWidth="1"/>
    <col min="11778" max="11778" width="0.7109375" style="33" customWidth="1"/>
    <col min="11779" max="11779" width="8.140625" style="33" customWidth="1"/>
    <col min="11780" max="11780" width="0.7109375" style="33" customWidth="1"/>
    <col min="11781" max="11781" width="8.5703125" style="33" customWidth="1"/>
    <col min="11782" max="11782" width="7" style="33" customWidth="1"/>
    <col min="11783" max="11783" width="9.140625" style="33" customWidth="1"/>
    <col min="11784" max="11784" width="9.85546875" style="33" customWidth="1"/>
    <col min="11785" max="11785" width="5.42578125" style="33" customWidth="1"/>
    <col min="11786" max="11786" width="9.5703125" style="33" customWidth="1"/>
    <col min="11787" max="11787" width="8.85546875" style="33" customWidth="1"/>
    <col min="11788" max="11788" width="11" style="33" customWidth="1"/>
    <col min="11789" max="11789" width="9.85546875" style="33" customWidth="1"/>
    <col min="11790" max="12032" width="9.140625" style="33"/>
    <col min="12033" max="12033" width="6" style="33" customWidth="1"/>
    <col min="12034" max="12034" width="0.7109375" style="33" customWidth="1"/>
    <col min="12035" max="12035" width="8.140625" style="33" customWidth="1"/>
    <col min="12036" max="12036" width="0.7109375" style="33" customWidth="1"/>
    <col min="12037" max="12037" width="8.5703125" style="33" customWidth="1"/>
    <col min="12038" max="12038" width="7" style="33" customWidth="1"/>
    <col min="12039" max="12039" width="9.140625" style="33" customWidth="1"/>
    <col min="12040" max="12040" width="9.85546875" style="33" customWidth="1"/>
    <col min="12041" max="12041" width="5.42578125" style="33" customWidth="1"/>
    <col min="12042" max="12042" width="9.5703125" style="33" customWidth="1"/>
    <col min="12043" max="12043" width="8.85546875" style="33" customWidth="1"/>
    <col min="12044" max="12044" width="11" style="33" customWidth="1"/>
    <col min="12045" max="12045" width="9.85546875" style="33" customWidth="1"/>
    <col min="12046" max="12288" width="9.140625" style="33"/>
    <col min="12289" max="12289" width="6" style="33" customWidth="1"/>
    <col min="12290" max="12290" width="0.7109375" style="33" customWidth="1"/>
    <col min="12291" max="12291" width="8.140625" style="33" customWidth="1"/>
    <col min="12292" max="12292" width="0.7109375" style="33" customWidth="1"/>
    <col min="12293" max="12293" width="8.5703125" style="33" customWidth="1"/>
    <col min="12294" max="12294" width="7" style="33" customWidth="1"/>
    <col min="12295" max="12295" width="9.140625" style="33" customWidth="1"/>
    <col min="12296" max="12296" width="9.85546875" style="33" customWidth="1"/>
    <col min="12297" max="12297" width="5.42578125" style="33" customWidth="1"/>
    <col min="12298" max="12298" width="9.5703125" style="33" customWidth="1"/>
    <col min="12299" max="12299" width="8.85546875" style="33" customWidth="1"/>
    <col min="12300" max="12300" width="11" style="33" customWidth="1"/>
    <col min="12301" max="12301" width="9.85546875" style="33" customWidth="1"/>
    <col min="12302" max="12544" width="9.140625" style="33"/>
    <col min="12545" max="12545" width="6" style="33" customWidth="1"/>
    <col min="12546" max="12546" width="0.7109375" style="33" customWidth="1"/>
    <col min="12547" max="12547" width="8.140625" style="33" customWidth="1"/>
    <col min="12548" max="12548" width="0.7109375" style="33" customWidth="1"/>
    <col min="12549" max="12549" width="8.5703125" style="33" customWidth="1"/>
    <col min="12550" max="12550" width="7" style="33" customWidth="1"/>
    <col min="12551" max="12551" width="9.140625" style="33" customWidth="1"/>
    <col min="12552" max="12552" width="9.85546875" style="33" customWidth="1"/>
    <col min="12553" max="12553" width="5.42578125" style="33" customWidth="1"/>
    <col min="12554" max="12554" width="9.5703125" style="33" customWidth="1"/>
    <col min="12555" max="12555" width="8.85546875" style="33" customWidth="1"/>
    <col min="12556" max="12556" width="11" style="33" customWidth="1"/>
    <col min="12557" max="12557" width="9.85546875" style="33" customWidth="1"/>
    <col min="12558" max="12800" width="9.140625" style="33"/>
    <col min="12801" max="12801" width="6" style="33" customWidth="1"/>
    <col min="12802" max="12802" width="0.7109375" style="33" customWidth="1"/>
    <col min="12803" max="12803" width="8.140625" style="33" customWidth="1"/>
    <col min="12804" max="12804" width="0.7109375" style="33" customWidth="1"/>
    <col min="12805" max="12805" width="8.5703125" style="33" customWidth="1"/>
    <col min="12806" max="12806" width="7" style="33" customWidth="1"/>
    <col min="12807" max="12807" width="9.140625" style="33" customWidth="1"/>
    <col min="12808" max="12808" width="9.85546875" style="33" customWidth="1"/>
    <col min="12809" max="12809" width="5.42578125" style="33" customWidth="1"/>
    <col min="12810" max="12810" width="9.5703125" style="33" customWidth="1"/>
    <col min="12811" max="12811" width="8.85546875" style="33" customWidth="1"/>
    <col min="12812" max="12812" width="11" style="33" customWidth="1"/>
    <col min="12813" max="12813" width="9.85546875" style="33" customWidth="1"/>
    <col min="12814" max="13056" width="9.140625" style="33"/>
    <col min="13057" max="13057" width="6" style="33" customWidth="1"/>
    <col min="13058" max="13058" width="0.7109375" style="33" customWidth="1"/>
    <col min="13059" max="13059" width="8.140625" style="33" customWidth="1"/>
    <col min="13060" max="13060" width="0.7109375" style="33" customWidth="1"/>
    <col min="13061" max="13061" width="8.5703125" style="33" customWidth="1"/>
    <col min="13062" max="13062" width="7" style="33" customWidth="1"/>
    <col min="13063" max="13063" width="9.140625" style="33" customWidth="1"/>
    <col min="13064" max="13064" width="9.85546875" style="33" customWidth="1"/>
    <col min="13065" max="13065" width="5.42578125" style="33" customWidth="1"/>
    <col min="13066" max="13066" width="9.5703125" style="33" customWidth="1"/>
    <col min="13067" max="13067" width="8.85546875" style="33" customWidth="1"/>
    <col min="13068" max="13068" width="11" style="33" customWidth="1"/>
    <col min="13069" max="13069" width="9.85546875" style="33" customWidth="1"/>
    <col min="13070" max="13312" width="9.140625" style="33"/>
    <col min="13313" max="13313" width="6" style="33" customWidth="1"/>
    <col min="13314" max="13314" width="0.7109375" style="33" customWidth="1"/>
    <col min="13315" max="13315" width="8.140625" style="33" customWidth="1"/>
    <col min="13316" max="13316" width="0.7109375" style="33" customWidth="1"/>
    <col min="13317" max="13317" width="8.5703125" style="33" customWidth="1"/>
    <col min="13318" max="13318" width="7" style="33" customWidth="1"/>
    <col min="13319" max="13319" width="9.140625" style="33" customWidth="1"/>
    <col min="13320" max="13320" width="9.85546875" style="33" customWidth="1"/>
    <col min="13321" max="13321" width="5.42578125" style="33" customWidth="1"/>
    <col min="13322" max="13322" width="9.5703125" style="33" customWidth="1"/>
    <col min="13323" max="13323" width="8.85546875" style="33" customWidth="1"/>
    <col min="13324" max="13324" width="11" style="33" customWidth="1"/>
    <col min="13325" max="13325" width="9.85546875" style="33" customWidth="1"/>
    <col min="13326" max="13568" width="9.140625" style="33"/>
    <col min="13569" max="13569" width="6" style="33" customWidth="1"/>
    <col min="13570" max="13570" width="0.7109375" style="33" customWidth="1"/>
    <col min="13571" max="13571" width="8.140625" style="33" customWidth="1"/>
    <col min="13572" max="13572" width="0.7109375" style="33" customWidth="1"/>
    <col min="13573" max="13573" width="8.5703125" style="33" customWidth="1"/>
    <col min="13574" max="13574" width="7" style="33" customWidth="1"/>
    <col min="13575" max="13575" width="9.140625" style="33" customWidth="1"/>
    <col min="13576" max="13576" width="9.85546875" style="33" customWidth="1"/>
    <col min="13577" max="13577" width="5.42578125" style="33" customWidth="1"/>
    <col min="13578" max="13578" width="9.5703125" style="33" customWidth="1"/>
    <col min="13579" max="13579" width="8.85546875" style="33" customWidth="1"/>
    <col min="13580" max="13580" width="11" style="33" customWidth="1"/>
    <col min="13581" max="13581" width="9.85546875" style="33" customWidth="1"/>
    <col min="13582" max="13824" width="9.140625" style="33"/>
    <col min="13825" max="13825" width="6" style="33" customWidth="1"/>
    <col min="13826" max="13826" width="0.7109375" style="33" customWidth="1"/>
    <col min="13827" max="13827" width="8.140625" style="33" customWidth="1"/>
    <col min="13828" max="13828" width="0.7109375" style="33" customWidth="1"/>
    <col min="13829" max="13829" width="8.5703125" style="33" customWidth="1"/>
    <col min="13830" max="13830" width="7" style="33" customWidth="1"/>
    <col min="13831" max="13831" width="9.140625" style="33" customWidth="1"/>
    <col min="13832" max="13832" width="9.85546875" style="33" customWidth="1"/>
    <col min="13833" max="13833" width="5.42578125" style="33" customWidth="1"/>
    <col min="13834" max="13834" width="9.5703125" style="33" customWidth="1"/>
    <col min="13835" max="13835" width="8.85546875" style="33" customWidth="1"/>
    <col min="13836" max="13836" width="11" style="33" customWidth="1"/>
    <col min="13837" max="13837" width="9.85546875" style="33" customWidth="1"/>
    <col min="13838" max="14080" width="9.140625" style="33"/>
    <col min="14081" max="14081" width="6" style="33" customWidth="1"/>
    <col min="14082" max="14082" width="0.7109375" style="33" customWidth="1"/>
    <col min="14083" max="14083" width="8.140625" style="33" customWidth="1"/>
    <col min="14084" max="14084" width="0.7109375" style="33" customWidth="1"/>
    <col min="14085" max="14085" width="8.5703125" style="33" customWidth="1"/>
    <col min="14086" max="14086" width="7" style="33" customWidth="1"/>
    <col min="14087" max="14087" width="9.140625" style="33" customWidth="1"/>
    <col min="14088" max="14088" width="9.85546875" style="33" customWidth="1"/>
    <col min="14089" max="14089" width="5.42578125" style="33" customWidth="1"/>
    <col min="14090" max="14090" width="9.5703125" style="33" customWidth="1"/>
    <col min="14091" max="14091" width="8.85546875" style="33" customWidth="1"/>
    <col min="14092" max="14092" width="11" style="33" customWidth="1"/>
    <col min="14093" max="14093" width="9.85546875" style="33" customWidth="1"/>
    <col min="14094" max="14336" width="9.140625" style="33"/>
    <col min="14337" max="14337" width="6" style="33" customWidth="1"/>
    <col min="14338" max="14338" width="0.7109375" style="33" customWidth="1"/>
    <col min="14339" max="14339" width="8.140625" style="33" customWidth="1"/>
    <col min="14340" max="14340" width="0.7109375" style="33" customWidth="1"/>
    <col min="14341" max="14341" width="8.5703125" style="33" customWidth="1"/>
    <col min="14342" max="14342" width="7" style="33" customWidth="1"/>
    <col min="14343" max="14343" width="9.140625" style="33" customWidth="1"/>
    <col min="14344" max="14344" width="9.85546875" style="33" customWidth="1"/>
    <col min="14345" max="14345" width="5.42578125" style="33" customWidth="1"/>
    <col min="14346" max="14346" width="9.5703125" style="33" customWidth="1"/>
    <col min="14347" max="14347" width="8.85546875" style="33" customWidth="1"/>
    <col min="14348" max="14348" width="11" style="33" customWidth="1"/>
    <col min="14349" max="14349" width="9.85546875" style="33" customWidth="1"/>
    <col min="14350" max="14592" width="9.140625" style="33"/>
    <col min="14593" max="14593" width="6" style="33" customWidth="1"/>
    <col min="14594" max="14594" width="0.7109375" style="33" customWidth="1"/>
    <col min="14595" max="14595" width="8.140625" style="33" customWidth="1"/>
    <col min="14596" max="14596" width="0.7109375" style="33" customWidth="1"/>
    <col min="14597" max="14597" width="8.5703125" style="33" customWidth="1"/>
    <col min="14598" max="14598" width="7" style="33" customWidth="1"/>
    <col min="14599" max="14599" width="9.140625" style="33" customWidth="1"/>
    <col min="14600" max="14600" width="9.85546875" style="33" customWidth="1"/>
    <col min="14601" max="14601" width="5.42578125" style="33" customWidth="1"/>
    <col min="14602" max="14602" width="9.5703125" style="33" customWidth="1"/>
    <col min="14603" max="14603" width="8.85546875" style="33" customWidth="1"/>
    <col min="14604" max="14604" width="11" style="33" customWidth="1"/>
    <col min="14605" max="14605" width="9.85546875" style="33" customWidth="1"/>
    <col min="14606" max="14848" width="9.140625" style="33"/>
    <col min="14849" max="14849" width="6" style="33" customWidth="1"/>
    <col min="14850" max="14850" width="0.7109375" style="33" customWidth="1"/>
    <col min="14851" max="14851" width="8.140625" style="33" customWidth="1"/>
    <col min="14852" max="14852" width="0.7109375" style="33" customWidth="1"/>
    <col min="14853" max="14853" width="8.5703125" style="33" customWidth="1"/>
    <col min="14854" max="14854" width="7" style="33" customWidth="1"/>
    <col min="14855" max="14855" width="9.140625" style="33" customWidth="1"/>
    <col min="14856" max="14856" width="9.85546875" style="33" customWidth="1"/>
    <col min="14857" max="14857" width="5.42578125" style="33" customWidth="1"/>
    <col min="14858" max="14858" width="9.5703125" style="33" customWidth="1"/>
    <col min="14859" max="14859" width="8.85546875" style="33" customWidth="1"/>
    <col min="14860" max="14860" width="11" style="33" customWidth="1"/>
    <col min="14861" max="14861" width="9.85546875" style="33" customWidth="1"/>
    <col min="14862" max="15104" width="9.140625" style="33"/>
    <col min="15105" max="15105" width="6" style="33" customWidth="1"/>
    <col min="15106" max="15106" width="0.7109375" style="33" customWidth="1"/>
    <col min="15107" max="15107" width="8.140625" style="33" customWidth="1"/>
    <col min="15108" max="15108" width="0.7109375" style="33" customWidth="1"/>
    <col min="15109" max="15109" width="8.5703125" style="33" customWidth="1"/>
    <col min="15110" max="15110" width="7" style="33" customWidth="1"/>
    <col min="15111" max="15111" width="9.140625" style="33" customWidth="1"/>
    <col min="15112" max="15112" width="9.85546875" style="33" customWidth="1"/>
    <col min="15113" max="15113" width="5.42578125" style="33" customWidth="1"/>
    <col min="15114" max="15114" width="9.5703125" style="33" customWidth="1"/>
    <col min="15115" max="15115" width="8.85546875" style="33" customWidth="1"/>
    <col min="15116" max="15116" width="11" style="33" customWidth="1"/>
    <col min="15117" max="15117" width="9.85546875" style="33" customWidth="1"/>
    <col min="15118" max="15360" width="9.140625" style="33"/>
    <col min="15361" max="15361" width="6" style="33" customWidth="1"/>
    <col min="15362" max="15362" width="0.7109375" style="33" customWidth="1"/>
    <col min="15363" max="15363" width="8.140625" style="33" customWidth="1"/>
    <col min="15364" max="15364" width="0.7109375" style="33" customWidth="1"/>
    <col min="15365" max="15365" width="8.5703125" style="33" customWidth="1"/>
    <col min="15366" max="15366" width="7" style="33" customWidth="1"/>
    <col min="15367" max="15367" width="9.140625" style="33" customWidth="1"/>
    <col min="15368" max="15368" width="9.85546875" style="33" customWidth="1"/>
    <col min="15369" max="15369" width="5.42578125" style="33" customWidth="1"/>
    <col min="15370" max="15370" width="9.5703125" style="33" customWidth="1"/>
    <col min="15371" max="15371" width="8.85546875" style="33" customWidth="1"/>
    <col min="15372" max="15372" width="11" style="33" customWidth="1"/>
    <col min="15373" max="15373" width="9.85546875" style="33" customWidth="1"/>
    <col min="15374" max="15616" width="9.140625" style="33"/>
    <col min="15617" max="15617" width="6" style="33" customWidth="1"/>
    <col min="15618" max="15618" width="0.7109375" style="33" customWidth="1"/>
    <col min="15619" max="15619" width="8.140625" style="33" customWidth="1"/>
    <col min="15620" max="15620" width="0.7109375" style="33" customWidth="1"/>
    <col min="15621" max="15621" width="8.5703125" style="33" customWidth="1"/>
    <col min="15622" max="15622" width="7" style="33" customWidth="1"/>
    <col min="15623" max="15623" width="9.140625" style="33" customWidth="1"/>
    <col min="15624" max="15624" width="9.85546875" style="33" customWidth="1"/>
    <col min="15625" max="15625" width="5.42578125" style="33" customWidth="1"/>
    <col min="15626" max="15626" width="9.5703125" style="33" customWidth="1"/>
    <col min="15627" max="15627" width="8.85546875" style="33" customWidth="1"/>
    <col min="15628" max="15628" width="11" style="33" customWidth="1"/>
    <col min="15629" max="15629" width="9.85546875" style="33" customWidth="1"/>
    <col min="15630" max="15872" width="9.140625" style="33"/>
    <col min="15873" max="15873" width="6" style="33" customWidth="1"/>
    <col min="15874" max="15874" width="0.7109375" style="33" customWidth="1"/>
    <col min="15875" max="15875" width="8.140625" style="33" customWidth="1"/>
    <col min="15876" max="15876" width="0.7109375" style="33" customWidth="1"/>
    <col min="15877" max="15877" width="8.5703125" style="33" customWidth="1"/>
    <col min="15878" max="15878" width="7" style="33" customWidth="1"/>
    <col min="15879" max="15879" width="9.140625" style="33" customWidth="1"/>
    <col min="15880" max="15880" width="9.85546875" style="33" customWidth="1"/>
    <col min="15881" max="15881" width="5.42578125" style="33" customWidth="1"/>
    <col min="15882" max="15882" width="9.5703125" style="33" customWidth="1"/>
    <col min="15883" max="15883" width="8.85546875" style="33" customWidth="1"/>
    <col min="15884" max="15884" width="11" style="33" customWidth="1"/>
    <col min="15885" max="15885" width="9.85546875" style="33" customWidth="1"/>
    <col min="15886" max="16128" width="9.140625" style="33"/>
    <col min="16129" max="16129" width="6" style="33" customWidth="1"/>
    <col min="16130" max="16130" width="0.7109375" style="33" customWidth="1"/>
    <col min="16131" max="16131" width="8.140625" style="33" customWidth="1"/>
    <col min="16132" max="16132" width="0.7109375" style="33" customWidth="1"/>
    <col min="16133" max="16133" width="8.5703125" style="33" customWidth="1"/>
    <col min="16134" max="16134" width="7" style="33" customWidth="1"/>
    <col min="16135" max="16135" width="9.140625" style="33" customWidth="1"/>
    <col min="16136" max="16136" width="9.85546875" style="33" customWidth="1"/>
    <col min="16137" max="16137" width="5.42578125" style="33" customWidth="1"/>
    <col min="16138" max="16138" width="9.5703125" style="33" customWidth="1"/>
    <col min="16139" max="16139" width="8.85546875" style="33" customWidth="1"/>
    <col min="16140" max="16140" width="11" style="33" customWidth="1"/>
    <col min="16141" max="16141" width="9.85546875" style="33" customWidth="1"/>
    <col min="16142" max="16384" width="9.140625" style="33"/>
  </cols>
  <sheetData>
    <row r="1" spans="1:14" ht="24" customHeight="1">
      <c r="A1" s="27" t="s">
        <v>32</v>
      </c>
      <c r="B1" s="28"/>
      <c r="C1" s="29"/>
      <c r="D1" s="28"/>
      <c r="E1" s="30"/>
      <c r="F1" s="28"/>
      <c r="G1" s="30"/>
    </row>
    <row r="2" spans="1:14" ht="51" customHeight="1">
      <c r="A2" s="34" t="s">
        <v>1</v>
      </c>
      <c r="B2" s="35"/>
      <c r="C2" s="36" t="s">
        <v>2</v>
      </c>
      <c r="D2" s="35"/>
      <c r="E2" s="37" t="s">
        <v>3</v>
      </c>
      <c r="F2" s="38"/>
      <c r="G2" s="39" t="s">
        <v>4</v>
      </c>
      <c r="H2" s="39" t="s">
        <v>5</v>
      </c>
      <c r="I2" s="40"/>
      <c r="J2" s="39" t="s">
        <v>6</v>
      </c>
      <c r="K2" s="41" t="s">
        <v>7</v>
      </c>
      <c r="L2" s="39" t="s">
        <v>8</v>
      </c>
      <c r="M2" s="41" t="s">
        <v>9</v>
      </c>
      <c r="N2" s="39" t="s">
        <v>10</v>
      </c>
    </row>
    <row r="3" spans="1:14">
      <c r="A3" s="42" t="s">
        <v>11</v>
      </c>
      <c r="C3" s="44">
        <f>'[2]stop_distance_10km +2.5% ascent'!B22</f>
        <v>10</v>
      </c>
      <c r="E3" s="52">
        <f>'[2]stop_distance_10km +2.5% ascent'!C21</f>
        <v>2.5000000000000001E-2</v>
      </c>
      <c r="F3" s="45" t="s">
        <v>19</v>
      </c>
      <c r="G3" s="46">
        <f>'[2]stop_distance_10km +2.5% ascent'!C24</f>
        <v>6.9444444444444446</v>
      </c>
      <c r="H3" s="46">
        <f>'[2]stop_distance_10km +2.5% ascent'!C32</f>
        <v>1.4315490505966693</v>
      </c>
      <c r="I3" s="47">
        <f>G3+H3</f>
        <v>8.3759934950411132</v>
      </c>
      <c r="J3" s="46">
        <f>'[2]stop_distance_10km +2.5% ascent'!C33</f>
        <v>8.3759934950411132</v>
      </c>
      <c r="K3" s="48"/>
      <c r="L3" s="46">
        <f>J3/1.6</f>
        <v>5.2349959344006951</v>
      </c>
      <c r="M3" s="48"/>
      <c r="N3" s="46">
        <f>'[2]stop_distance_10km +2.5% ascent'!C34</f>
        <v>3.5307153164296019</v>
      </c>
    </row>
    <row r="4" spans="1:14">
      <c r="E4" s="52"/>
      <c r="I4" s="40"/>
      <c r="K4" s="51"/>
      <c r="M4" s="51"/>
    </row>
    <row r="5" spans="1:14">
      <c r="A5" s="42" t="s">
        <v>13</v>
      </c>
      <c r="C5" s="44">
        <f>'[2] stop_distance_20km+2.5% ascent'!B22</f>
        <v>20</v>
      </c>
      <c r="E5" s="52">
        <f>'[2] stop_distance_20km+2.5% ascent'!C21</f>
        <v>2.5000000000000001E-2</v>
      </c>
      <c r="F5" s="45" t="str">
        <f>F3</f>
        <v>ascent</v>
      </c>
      <c r="G5" s="46">
        <f>'[2] stop_distance_20km+2.5% ascent'!C24</f>
        <v>13.888888888888889</v>
      </c>
      <c r="H5" s="46">
        <f>'[2] stop_distance_20km+2.5% ascent'!C32</f>
        <v>5.726196202386677</v>
      </c>
      <c r="I5" s="47">
        <f>G5+H5</f>
        <v>19.615085091275567</v>
      </c>
      <c r="J5" s="46">
        <f>'[2] stop_distance_20km+2.5% ascent'!C33</f>
        <v>19.615085091275567</v>
      </c>
      <c r="K5" s="48">
        <f>J5-J3</f>
        <v>11.239091596234454</v>
      </c>
      <c r="L5" s="46">
        <f>J5/1.6</f>
        <v>12.259428182047229</v>
      </c>
      <c r="M5" s="48">
        <f>L5-L3</f>
        <v>7.0244322476465335</v>
      </c>
      <c r="N5" s="46">
        <f>'[2] stop_distance_20km+2.5% ascent'!C34</f>
        <v>4.5614306328592038</v>
      </c>
    </row>
    <row r="6" spans="1:14">
      <c r="E6" s="52"/>
      <c r="I6" s="40"/>
      <c r="K6" s="51"/>
      <c r="M6" s="51"/>
    </row>
    <row r="7" spans="1:14">
      <c r="A7" s="42" t="s">
        <v>14</v>
      </c>
      <c r="C7" s="44">
        <f>'[2]stop_distance 30km+2.5% ascent'!B22</f>
        <v>30</v>
      </c>
      <c r="E7" s="52">
        <f>'[2]stop_distance_40km +2.5% ascent'!C21</f>
        <v>2.5000000000000001E-2</v>
      </c>
      <c r="F7" s="45" t="str">
        <f>F3</f>
        <v>ascent</v>
      </c>
      <c r="G7" s="46">
        <f>'[2]stop_distance 30km+2.5% ascent'!C24</f>
        <v>20.833333333333336</v>
      </c>
      <c r="H7" s="46">
        <f>'[2]stop_distance 30km+2.5% ascent'!C32</f>
        <v>12.883941455370026</v>
      </c>
      <c r="I7" s="47">
        <f>G7+H7</f>
        <v>33.717274788703364</v>
      </c>
      <c r="J7" s="46">
        <f>'[2]stop_distance 30km+2.5% ascent'!C33</f>
        <v>33.717274788703364</v>
      </c>
      <c r="K7" s="48">
        <f>J7-J5</f>
        <v>14.102189697427796</v>
      </c>
      <c r="L7" s="46">
        <f>J7/1.6</f>
        <v>21.073296742939601</v>
      </c>
      <c r="M7" s="48">
        <f>L7-L5</f>
        <v>8.8138685608923719</v>
      </c>
      <c r="N7" s="46">
        <f>'[2]stop_distance 30km+2.5% ascent'!C34</f>
        <v>5.5921459492888062</v>
      </c>
    </row>
    <row r="8" spans="1:14">
      <c r="E8" s="52"/>
      <c r="I8" s="40"/>
      <c r="K8" s="51"/>
      <c r="M8" s="51"/>
    </row>
    <row r="9" spans="1:14">
      <c r="A9" s="42" t="s">
        <v>15</v>
      </c>
      <c r="C9" s="44">
        <f>'[2]stop_distance_40km +2.5% ascent'!B22</f>
        <v>40</v>
      </c>
      <c r="E9" s="52">
        <f>'[2]stop_distance_40km +2.5% ascent'!C21</f>
        <v>2.5000000000000001E-2</v>
      </c>
      <c r="F9" s="45" t="str">
        <f>F7</f>
        <v>ascent</v>
      </c>
      <c r="G9" s="46">
        <f>'[2]stop_distance_40km +2.5% ascent'!C24</f>
        <v>27.777777777777779</v>
      </c>
      <c r="H9" s="46">
        <f>'[2]stop_distance_40km +2.5% ascent'!C32</f>
        <v>22.904784809546708</v>
      </c>
      <c r="I9" s="47">
        <f>G9+H9</f>
        <v>50.682562587324483</v>
      </c>
      <c r="J9" s="46">
        <f>'[2]stop_distance_40km +2.5% ascent'!C33</f>
        <v>50.682562587324483</v>
      </c>
      <c r="K9" s="48">
        <f>J9-J7</f>
        <v>16.965287798621119</v>
      </c>
      <c r="L9" s="46">
        <f>J9/1.6</f>
        <v>31.6766016170778</v>
      </c>
      <c r="M9" s="48">
        <f>L9-L7</f>
        <v>10.6033048741382</v>
      </c>
      <c r="N9" s="46">
        <f>'[2]stop_distance_40km +2.5% ascent'!C34</f>
        <v>6.6228612657184076</v>
      </c>
    </row>
    <row r="10" spans="1:14">
      <c r="E10" s="52"/>
      <c r="I10" s="40"/>
      <c r="K10" s="51"/>
      <c r="M10" s="51"/>
    </row>
    <row r="11" spans="1:14">
      <c r="A11" s="42" t="s">
        <v>16</v>
      </c>
      <c r="C11" s="44">
        <f>'[2]stop_distance_50km+2.5% ascent'!B22</f>
        <v>50</v>
      </c>
      <c r="E11" s="52">
        <f>'[2]stop_distance_50km+2.5% ascent'!C21</f>
        <v>2.5000000000000001E-2</v>
      </c>
      <c r="F11" s="50" t="str">
        <f>F9</f>
        <v>ascent</v>
      </c>
      <c r="G11" s="46">
        <f>'[2]stop_distance_50km+2.5% ascent'!C24</f>
        <v>34.722222222222221</v>
      </c>
      <c r="H11" s="46">
        <f>'[2]stop_distance_50km+2.5% ascent'!C32</f>
        <v>35.78872626491674</v>
      </c>
      <c r="I11" s="47">
        <f>G11+H11</f>
        <v>70.510948487138961</v>
      </c>
      <c r="J11" s="46">
        <f>'[2]stop_distance_50km+2.5% ascent'!C33</f>
        <v>70.510948487138961</v>
      </c>
      <c r="K11" s="48">
        <f>J11-J9</f>
        <v>19.828385899814478</v>
      </c>
      <c r="L11" s="46">
        <f>J11/1.6</f>
        <v>44.069342804461847</v>
      </c>
      <c r="M11" s="48">
        <f>L11-L9</f>
        <v>12.392741187384047</v>
      </c>
      <c r="N11" s="46">
        <f>'[2]stop_distance_50km+2.5% ascent'!C34</f>
        <v>7.65357658214801</v>
      </c>
    </row>
    <row r="12" spans="1:14">
      <c r="E12" s="52"/>
      <c r="I12" s="40"/>
      <c r="K12" s="51"/>
      <c r="M12" s="51"/>
    </row>
    <row r="13" spans="1:14">
      <c r="A13" s="42" t="s">
        <v>17</v>
      </c>
      <c r="C13" s="44">
        <f>'[2]stop_distance_60km +2.5% ascent'!B22</f>
        <v>60</v>
      </c>
      <c r="E13" s="52">
        <f>'[2]stop_distance_60km +2.5% ascent'!C21</f>
        <v>2.5000000000000001E-2</v>
      </c>
      <c r="F13" s="50" t="str">
        <f>F11</f>
        <v>ascent</v>
      </c>
      <c r="G13" s="46">
        <f>'[2]stop_distance_50km+2.5% ascent'!C24</f>
        <v>34.722222222222221</v>
      </c>
      <c r="H13" s="46">
        <f>'[2]stop_distance_60km +2.5% ascent'!C32</f>
        <v>51.535765821480105</v>
      </c>
      <c r="I13" s="47">
        <f>G13+H13</f>
        <v>86.257988043702326</v>
      </c>
      <c r="J13" s="46">
        <f>'[2]stop_distance_60km +2.5% ascent'!C33</f>
        <v>93.202432488146769</v>
      </c>
      <c r="K13" s="48">
        <f>J13-J11</f>
        <v>22.691484001007808</v>
      </c>
      <c r="L13" s="46">
        <f>J13/1.6</f>
        <v>58.251520305091731</v>
      </c>
      <c r="M13" s="48">
        <f>L13-L11</f>
        <v>14.182177500629884</v>
      </c>
      <c r="N13" s="46">
        <f>'[2]stop_distance_60km +2.5% ascent'!C34</f>
        <v>8.6842918985776123</v>
      </c>
    </row>
    <row r="14" spans="1:14">
      <c r="I14" s="40"/>
      <c r="K14" s="51"/>
      <c r="M14" s="51"/>
    </row>
    <row r="15" spans="1:14">
      <c r="I15" s="40"/>
      <c r="K15" s="51"/>
      <c r="M15" s="51"/>
    </row>
    <row r="16" spans="1:14">
      <c r="I16" s="40"/>
      <c r="K16" s="51"/>
      <c r="M16" s="51"/>
    </row>
    <row r="17" spans="9:13">
      <c r="I17" s="40"/>
      <c r="K17" s="51"/>
      <c r="M17" s="51"/>
    </row>
    <row r="18" spans="9:13">
      <c r="I18" s="40"/>
      <c r="K18" s="51"/>
      <c r="M18" s="51"/>
    </row>
    <row r="19" spans="9:13">
      <c r="I19" s="40"/>
      <c r="K19" s="51"/>
      <c r="M19" s="51"/>
    </row>
    <row r="20" spans="9:13">
      <c r="I20" s="40"/>
      <c r="K20" s="51"/>
      <c r="M20" s="51"/>
    </row>
    <row r="21" spans="9:13">
      <c r="I21" s="40"/>
      <c r="K21" s="51"/>
      <c r="M21" s="51"/>
    </row>
    <row r="22" spans="9:13">
      <c r="I22" s="40"/>
      <c r="K22" s="51"/>
      <c r="M22" s="51"/>
    </row>
    <row r="23" spans="9:13">
      <c r="I23" s="40"/>
      <c r="K23" s="51"/>
      <c r="M23" s="51"/>
    </row>
    <row r="24" spans="9:13">
      <c r="I24" s="40"/>
      <c r="K24" s="51"/>
      <c r="M24" s="51"/>
    </row>
    <row r="25" spans="9:13">
      <c r="I25" s="40"/>
      <c r="K25" s="51"/>
      <c r="M25" s="51"/>
    </row>
    <row r="26" spans="9:13">
      <c r="I26" s="40"/>
      <c r="K26" s="51"/>
      <c r="M26" s="51"/>
    </row>
    <row r="27" spans="9:13">
      <c r="I27" s="40"/>
      <c r="K27" s="51"/>
      <c r="M27" s="51"/>
    </row>
    <row r="28" spans="9:13">
      <c r="I28" s="40"/>
      <c r="K28" s="51"/>
      <c r="M28" s="51"/>
    </row>
    <row r="29" spans="9:13">
      <c r="I29" s="40"/>
      <c r="K29" s="51"/>
      <c r="M29" s="51"/>
    </row>
    <row r="30" spans="9:13">
      <c r="I30" s="40"/>
      <c r="K30" s="51"/>
      <c r="M30" s="51"/>
    </row>
    <row r="31" spans="9:13">
      <c r="I31" s="40"/>
      <c r="K31" s="51"/>
      <c r="M31" s="51"/>
    </row>
    <row r="32" spans="9:13">
      <c r="I32" s="40"/>
      <c r="K32" s="51"/>
      <c r="M32" s="51"/>
    </row>
    <row r="33" spans="9:13">
      <c r="I33" s="40"/>
      <c r="K33" s="51"/>
      <c r="M33" s="51"/>
    </row>
    <row r="34" spans="9:13">
      <c r="I34" s="40"/>
      <c r="K34" s="51"/>
      <c r="M34" s="51"/>
    </row>
    <row r="35" spans="9:13">
      <c r="I35" s="40"/>
      <c r="K35" s="51"/>
      <c r="M35" s="51"/>
    </row>
    <row r="36" spans="9:13">
      <c r="I36" s="40"/>
      <c r="K36" s="51"/>
      <c r="M36" s="51"/>
    </row>
    <row r="37" spans="9:13">
      <c r="I37" s="40"/>
      <c r="K37" s="51"/>
      <c r="M37" s="51"/>
    </row>
    <row r="38" spans="9:13">
      <c r="I38" s="40"/>
      <c r="K38" s="51"/>
      <c r="M38" s="51"/>
    </row>
    <row r="39" spans="9:13">
      <c r="I39" s="40"/>
      <c r="K39" s="51"/>
      <c r="M39" s="51"/>
    </row>
    <row r="40" spans="9:13">
      <c r="I40" s="40"/>
      <c r="K40" s="51"/>
      <c r="M40" s="51"/>
    </row>
    <row r="41" spans="9:13">
      <c r="I41" s="40"/>
      <c r="K41" s="51"/>
      <c r="M41" s="51"/>
    </row>
    <row r="42" spans="9:13">
      <c r="I42" s="40"/>
      <c r="K42" s="51"/>
      <c r="M42" s="51"/>
    </row>
    <row r="43" spans="9:13">
      <c r="I43" s="40"/>
      <c r="K43" s="51"/>
      <c r="M43" s="51"/>
    </row>
    <row r="44" spans="9:13">
      <c r="I44" s="40"/>
      <c r="K44" s="51"/>
      <c r="M44" s="51"/>
    </row>
    <row r="45" spans="9:13">
      <c r="I45" s="40"/>
      <c r="K45" s="51"/>
      <c r="M45" s="51"/>
    </row>
    <row r="46" spans="9:13">
      <c r="I46" s="40"/>
      <c r="K46" s="51"/>
      <c r="M46" s="51"/>
    </row>
    <row r="47" spans="9:13">
      <c r="I47" s="40"/>
      <c r="K47" s="51"/>
      <c r="M47" s="51"/>
    </row>
    <row r="48" spans="9:13">
      <c r="I48" s="40"/>
      <c r="K48" s="51"/>
      <c r="M48" s="51"/>
    </row>
    <row r="49" spans="9:11">
      <c r="I49" s="40"/>
      <c r="K49" s="51"/>
    </row>
    <row r="50" spans="9:11">
      <c r="I50" s="40"/>
      <c r="K50" s="51"/>
    </row>
    <row r="51" spans="9:11">
      <c r="I51" s="40"/>
    </row>
    <row r="52" spans="9:11">
      <c r="I52" s="40"/>
    </row>
    <row r="53" spans="9:11">
      <c r="I53" s="40"/>
    </row>
    <row r="54" spans="9:11">
      <c r="I54" s="4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N25" sqref="N25"/>
    </sheetView>
  </sheetViews>
  <sheetFormatPr defaultRowHeight="12.75"/>
  <cols>
    <col min="1" max="1" width="6" customWidth="1"/>
    <col min="2" max="2" width="0.7109375" style="16" customWidth="1"/>
    <col min="3" max="3" width="9.28515625" style="17" customWidth="1"/>
    <col min="4" max="4" width="0.7109375" style="16" customWidth="1"/>
    <col min="5" max="5" width="8.7109375" style="23" customWidth="1"/>
    <col min="6" max="6" width="7.5703125" style="24" customWidth="1"/>
    <col min="7" max="7" width="9.140625" style="5" customWidth="1"/>
    <col min="8" max="8" width="9.85546875" style="5" customWidth="1"/>
    <col min="9" max="9" width="5.42578125" style="6" customWidth="1"/>
    <col min="10" max="10" width="9.5703125" style="5" customWidth="1"/>
    <col min="11" max="11" width="8.7109375" style="5" customWidth="1"/>
    <col min="12" max="12" width="11" style="5" customWidth="1"/>
    <col min="13" max="13" width="10.42578125" style="5" customWidth="1"/>
    <col min="14" max="14" width="9.140625" style="5"/>
  </cols>
  <sheetData>
    <row r="1" spans="1:14" ht="24" customHeight="1">
      <c r="A1" s="1" t="s">
        <v>22</v>
      </c>
      <c r="B1" s="2"/>
      <c r="C1" s="3"/>
      <c r="D1" s="2"/>
      <c r="E1" s="4"/>
      <c r="F1" s="2"/>
      <c r="G1" s="4"/>
    </row>
    <row r="2" spans="1:14" ht="62.25" customHeight="1">
      <c r="A2" s="7" t="s">
        <v>1</v>
      </c>
      <c r="B2" s="8"/>
      <c r="C2" s="9" t="s">
        <v>2</v>
      </c>
      <c r="D2" s="8"/>
      <c r="E2" s="10" t="s">
        <v>3</v>
      </c>
      <c r="F2" s="11"/>
      <c r="G2" s="12" t="s">
        <v>4</v>
      </c>
      <c r="H2" s="12" t="s">
        <v>5</v>
      </c>
      <c r="I2" s="13"/>
      <c r="J2" s="12" t="s">
        <v>6</v>
      </c>
      <c r="K2" s="12" t="s">
        <v>7</v>
      </c>
      <c r="L2" s="12" t="s">
        <v>8</v>
      </c>
      <c r="M2" s="12" t="s">
        <v>9</v>
      </c>
      <c r="N2" s="12" t="s">
        <v>10</v>
      </c>
    </row>
    <row r="3" spans="1:14">
      <c r="A3" s="15" t="s">
        <v>11</v>
      </c>
      <c r="C3" s="17">
        <f>'[3]stop_distance 10km 0% LevelRoad'!B22</f>
        <v>10</v>
      </c>
      <c r="E3" s="18">
        <f>'[3]stop_distance 10km 0% LevelRoad'!C21</f>
        <v>0</v>
      </c>
      <c r="F3" s="19" t="s">
        <v>23</v>
      </c>
      <c r="G3" s="20">
        <f>'[3]stop_distance 10km 0% LevelRoad'!C24</f>
        <v>6.9444444444444446</v>
      </c>
      <c r="H3" s="20">
        <f>'[3]stop_distance 10km 0% LevelRoad'!C32</f>
        <v>1.5747039556563363</v>
      </c>
      <c r="I3" s="21">
        <f>G3+H3</f>
        <v>8.5191484001007804</v>
      </c>
      <c r="J3" s="20">
        <f>'[3]stop_distance 10km 0% LevelRoad'!C33</f>
        <v>8.5191484001007804</v>
      </c>
      <c r="K3" s="20"/>
      <c r="L3" s="20">
        <f>J3/1.6</f>
        <v>5.3244677500629871</v>
      </c>
      <c r="M3" s="20"/>
      <c r="N3" s="20">
        <f>'[3]stop_distance 10km 0% LevelRoad'!C34</f>
        <v>3.6337868480725621</v>
      </c>
    </row>
    <row r="4" spans="1:14">
      <c r="I4" s="13"/>
    </row>
    <row r="5" spans="1:14">
      <c r="A5" s="15" t="s">
        <v>13</v>
      </c>
      <c r="C5" s="17">
        <f>'[3] stop_distance 20kmph 0%LvlRoad'!B22</f>
        <v>20</v>
      </c>
      <c r="E5" s="18">
        <f>'[3] stop_distance 20kmph 0%LvlRoad'!C21</f>
        <v>0</v>
      </c>
      <c r="F5" s="19" t="s">
        <v>23</v>
      </c>
      <c r="G5" s="20">
        <f>'[3] stop_distance 20kmph 0%LvlRoad'!C24</f>
        <v>13.888888888888889</v>
      </c>
      <c r="H5" s="20">
        <f>'[3] stop_distance 20kmph 0%LvlRoad'!C32</f>
        <v>6.298815822625345</v>
      </c>
      <c r="I5" s="21">
        <f>G5+H5</f>
        <v>20.187704711514236</v>
      </c>
      <c r="J5" s="20">
        <f>'[3] stop_distance 20kmph 0%LvlRoad'!C33</f>
        <v>20.187704711514236</v>
      </c>
      <c r="K5" s="20">
        <f>J5-J3</f>
        <v>11.668556311413456</v>
      </c>
      <c r="L5" s="20">
        <f>J5/1.6</f>
        <v>12.617315444696397</v>
      </c>
      <c r="M5" s="20">
        <f>L5-L3</f>
        <v>7.2928476946334095</v>
      </c>
      <c r="N5" s="20">
        <f>'[3] stop_distance 20kmph 0%LvlRoad'!C34</f>
        <v>4.7675736961451243</v>
      </c>
    </row>
    <row r="6" spans="1:14">
      <c r="I6" s="13"/>
    </row>
    <row r="7" spans="1:14">
      <c r="A7" s="15" t="s">
        <v>14</v>
      </c>
      <c r="C7" s="17">
        <f>'[3]stop_distance 30kmph 0%LvlRoad'!B22</f>
        <v>30</v>
      </c>
      <c r="E7" s="18">
        <f>'[3]stop_distance 40km 0%LvlRoad'!C21</f>
        <v>0</v>
      </c>
      <c r="F7" s="19" t="s">
        <v>23</v>
      </c>
      <c r="G7" s="20">
        <f>'[3]stop_distance 30kmph 0%LvlRoad'!C24</f>
        <v>20.833333333333336</v>
      </c>
      <c r="H7" s="20">
        <f>'[3]stop_distance 30kmph 0%LvlRoad'!C32</f>
        <v>14.172335600907029</v>
      </c>
      <c r="I7" s="21">
        <f>G7+H7</f>
        <v>35.005668934240362</v>
      </c>
      <c r="J7" s="20">
        <f>'[3]stop_distance 30kmph 0%LvlRoad'!C33</f>
        <v>35.005668934240362</v>
      </c>
      <c r="K7" s="20">
        <f>J7-J5</f>
        <v>14.817964222726125</v>
      </c>
      <c r="L7" s="20">
        <f>J7/1.6</f>
        <v>21.878543083900226</v>
      </c>
      <c r="M7" s="20">
        <f>L7-L5</f>
        <v>9.2612276392038293</v>
      </c>
      <c r="N7" s="20">
        <f>'[3]stop_distance 30kmph 0%LvlRoad'!C34</f>
        <v>5.9013605442176864</v>
      </c>
    </row>
    <row r="8" spans="1:14">
      <c r="I8" s="13"/>
    </row>
    <row r="9" spans="1:14">
      <c r="A9" s="15" t="s">
        <v>15</v>
      </c>
      <c r="C9" s="17">
        <f>'[3]stop_distance 40km 0%LvlRoad'!B22</f>
        <v>40</v>
      </c>
      <c r="E9" s="18">
        <f>'[3]stop_distance 40km 0%LvlRoad'!C21</f>
        <v>0</v>
      </c>
      <c r="F9" s="19" t="s">
        <v>23</v>
      </c>
      <c r="G9" s="20">
        <f>'[3]stop_distance 40km 0%LvlRoad'!C24</f>
        <v>27.777777777777779</v>
      </c>
      <c r="H9" s="20">
        <f>'[3]stop_distance 40km 0%LvlRoad'!C32</f>
        <v>25.19526329050138</v>
      </c>
      <c r="I9" s="21">
        <f>G9+H9</f>
        <v>52.973041068279159</v>
      </c>
      <c r="J9" s="20">
        <f>'[3]stop_distance 40km 0%LvlRoad'!C33</f>
        <v>52.973041068279159</v>
      </c>
      <c r="K9" s="20">
        <f>J9-J7</f>
        <v>17.967372134038797</v>
      </c>
      <c r="L9" s="20">
        <f>J9/1.6</f>
        <v>33.108150667674472</v>
      </c>
      <c r="M9" s="20">
        <f>L9-L7</f>
        <v>11.229607583774246</v>
      </c>
      <c r="N9" s="20">
        <f>'[3]stop_distance 40km 0%LvlRoad'!C34</f>
        <v>7.0351473922902485</v>
      </c>
    </row>
    <row r="10" spans="1:14">
      <c r="I10" s="13"/>
    </row>
    <row r="11" spans="1:14">
      <c r="A11" s="15" t="s">
        <v>16</v>
      </c>
      <c r="C11" s="17">
        <f>'[3]stop_distance 50kmph 0%LvlRoad'!B22</f>
        <v>50</v>
      </c>
      <c r="E11" s="18">
        <f>-'[3]stop_distance 50kmph 0%LvlRoad'!C21</f>
        <v>0</v>
      </c>
      <c r="F11" s="24" t="str">
        <f>F9</f>
        <v>level</v>
      </c>
      <c r="G11" s="20">
        <f>'[3]stop_distance 50kmph 0%LvlRoad'!C24</f>
        <v>34.722222222222221</v>
      </c>
      <c r="H11" s="20">
        <f>'[3]stop_distance 50kmph 0%LvlRoad'!C32</f>
        <v>39.367598891408413</v>
      </c>
      <c r="I11" s="21">
        <f>G11+H11</f>
        <v>74.089821113630634</v>
      </c>
      <c r="J11" s="20">
        <f>'[3]stop_distance 50kmph 0%LvlRoad'!C33</f>
        <v>74.089821113630634</v>
      </c>
      <c r="K11" s="20">
        <f>J11-J9</f>
        <v>21.116780045351476</v>
      </c>
      <c r="L11" s="20">
        <f>J11/1.6</f>
        <v>46.306138196019141</v>
      </c>
      <c r="M11" s="20">
        <f>L11-L9</f>
        <v>13.197987528344669</v>
      </c>
      <c r="N11" s="20">
        <f>'[3]stop_distance 50kmph 0%LvlRoad'!C34</f>
        <v>8.1689342403628125</v>
      </c>
    </row>
    <row r="12" spans="1:14">
      <c r="I12" s="13"/>
    </row>
    <row r="13" spans="1:14">
      <c r="A13" s="15" t="s">
        <v>17</v>
      </c>
      <c r="C13" s="17">
        <f>'[3]stop_distance 60km 0%Lvlroad'!B22</f>
        <v>60</v>
      </c>
      <c r="E13" s="18">
        <f>'[3]stop_distance 60km 0%Lvlroad'!C21</f>
        <v>0</v>
      </c>
      <c r="F13" s="24" t="str">
        <f>F11</f>
        <v>level</v>
      </c>
      <c r="G13" s="20">
        <f>'[3]stop_distance 50kmph 0%LvlRoad'!C24</f>
        <v>34.722222222222221</v>
      </c>
      <c r="H13" s="20">
        <f>'[3]stop_distance 60km 0%Lvlroad'!C32</f>
        <v>56.689342403628117</v>
      </c>
      <c r="I13" s="21">
        <f>G13+H13</f>
        <v>91.411564625850332</v>
      </c>
      <c r="J13" s="20">
        <f>'[3]stop_distance 60km 0%Lvlroad'!C33</f>
        <v>98.356009070294789</v>
      </c>
      <c r="K13" s="20">
        <f>J13-J11</f>
        <v>24.266187956664155</v>
      </c>
      <c r="L13" s="20">
        <f>J13/1.6</f>
        <v>61.47250566893424</v>
      </c>
      <c r="M13" s="20">
        <f>L13-L11</f>
        <v>15.166367472915098</v>
      </c>
      <c r="N13" s="20">
        <f>'[3]stop_distance 60km 0%Lvlroad'!C34</f>
        <v>9.3027210884353728</v>
      </c>
    </row>
    <row r="14" spans="1:14">
      <c r="I14" s="13"/>
    </row>
    <row r="15" spans="1:14">
      <c r="I15" s="13"/>
    </row>
    <row r="16" spans="1:14">
      <c r="I16" s="13"/>
    </row>
    <row r="17" spans="9:9">
      <c r="I17" s="13"/>
    </row>
    <row r="18" spans="9:9">
      <c r="I18" s="13"/>
    </row>
    <row r="19" spans="9:9">
      <c r="I19" s="13"/>
    </row>
    <row r="20" spans="9:9">
      <c r="I20" s="13"/>
    </row>
    <row r="21" spans="9:9">
      <c r="I21" s="13"/>
    </row>
    <row r="22" spans="9:9">
      <c r="I22" s="13"/>
    </row>
    <row r="23" spans="9:9">
      <c r="I23" s="13"/>
    </row>
    <row r="24" spans="9:9">
      <c r="I24" s="13"/>
    </row>
    <row r="25" spans="9:9">
      <c r="I25" s="13"/>
    </row>
    <row r="26" spans="9:9">
      <c r="I26" s="13"/>
    </row>
    <row r="27" spans="9:9">
      <c r="I27" s="13"/>
    </row>
    <row r="28" spans="9:9">
      <c r="I28" s="13"/>
    </row>
    <row r="29" spans="9:9">
      <c r="I29" s="13"/>
    </row>
    <row r="30" spans="9:9">
      <c r="I30" s="13"/>
    </row>
    <row r="31" spans="9:9">
      <c r="I31" s="13"/>
    </row>
    <row r="32" spans="9:9">
      <c r="I32" s="13"/>
    </row>
    <row r="33" spans="9:9">
      <c r="I33" s="13"/>
    </row>
    <row r="34" spans="9:9">
      <c r="I34" s="13"/>
    </row>
    <row r="35" spans="9:9">
      <c r="I35" s="13"/>
    </row>
    <row r="36" spans="9:9">
      <c r="I36" s="13"/>
    </row>
    <row r="37" spans="9:9">
      <c r="I37" s="13"/>
    </row>
    <row r="38" spans="9:9">
      <c r="I38" s="13"/>
    </row>
    <row r="39" spans="9:9">
      <c r="I39" s="13"/>
    </row>
    <row r="40" spans="9:9">
      <c r="I40" s="13"/>
    </row>
    <row r="41" spans="9:9">
      <c r="I41" s="13"/>
    </row>
    <row r="42" spans="9:9">
      <c r="I42" s="13"/>
    </row>
    <row r="43" spans="9:9">
      <c r="I43" s="13"/>
    </row>
    <row r="44" spans="9:9">
      <c r="I44" s="13"/>
    </row>
    <row r="45" spans="9:9">
      <c r="I45" s="13"/>
    </row>
    <row r="46" spans="9:9">
      <c r="I46" s="13"/>
    </row>
    <row r="47" spans="9:9">
      <c r="I47" s="13"/>
    </row>
    <row r="48" spans="9:9">
      <c r="I48" s="13"/>
    </row>
    <row r="49" spans="9:9">
      <c r="I49" s="13"/>
    </row>
    <row r="50" spans="9:9">
      <c r="I50" s="13"/>
    </row>
    <row r="51" spans="9:9">
      <c r="I51" s="13"/>
    </row>
    <row r="52" spans="9:9">
      <c r="I52" s="13"/>
    </row>
    <row r="53" spans="9:9">
      <c r="I53" s="13"/>
    </row>
    <row r="54" spans="9:9">
      <c r="I54" s="1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F4" sqref="F4"/>
    </sheetView>
  </sheetViews>
  <sheetFormatPr defaultRowHeight="12.75"/>
  <cols>
    <col min="1" max="1" width="6" customWidth="1"/>
    <col min="2" max="2" width="0.7109375" style="16" customWidth="1"/>
    <col min="3" max="3" width="8.140625" style="17" customWidth="1"/>
    <col min="4" max="4" width="0.7109375" style="16" customWidth="1"/>
    <col min="5" max="5" width="8.5703125" style="23" customWidth="1"/>
    <col min="6" max="6" width="7" style="24" customWidth="1"/>
    <col min="7" max="7" width="9.140625" style="5" customWidth="1"/>
    <col min="8" max="8" width="9.85546875" style="5" customWidth="1"/>
    <col min="9" max="9" width="5.42578125" style="6" customWidth="1"/>
    <col min="10" max="11" width="9.5703125" style="5" customWidth="1"/>
    <col min="12" max="13" width="11" style="5" customWidth="1"/>
    <col min="14" max="14" width="9.140625" style="5"/>
  </cols>
  <sheetData>
    <row r="1" spans="1:14" ht="24" customHeight="1">
      <c r="A1" s="1" t="s">
        <v>21</v>
      </c>
      <c r="B1" s="2"/>
      <c r="C1" s="3"/>
      <c r="D1" s="2"/>
      <c r="E1" s="4"/>
      <c r="F1" s="2"/>
      <c r="G1" s="4"/>
    </row>
    <row r="2" spans="1:14" ht="51" customHeight="1">
      <c r="A2" s="7" t="s">
        <v>1</v>
      </c>
      <c r="B2" s="8"/>
      <c r="C2" s="9" t="s">
        <v>2</v>
      </c>
      <c r="D2" s="8"/>
      <c r="E2" s="10" t="s">
        <v>3</v>
      </c>
      <c r="F2" s="11"/>
      <c r="G2" s="12" t="s">
        <v>4</v>
      </c>
      <c r="H2" s="12" t="s">
        <v>5</v>
      </c>
      <c r="I2" s="13"/>
      <c r="J2" s="12" t="s">
        <v>6</v>
      </c>
      <c r="K2" s="14" t="s">
        <v>7</v>
      </c>
      <c r="L2" s="12" t="s">
        <v>8</v>
      </c>
      <c r="M2" s="14" t="s">
        <v>9</v>
      </c>
      <c r="N2" s="12" t="s">
        <v>10</v>
      </c>
    </row>
    <row r="3" spans="1:14">
      <c r="A3" s="15" t="s">
        <v>11</v>
      </c>
      <c r="C3" s="17">
        <f>'[4]stop_distance_10km-2.5% descent'!B22</f>
        <v>10</v>
      </c>
      <c r="E3" s="26">
        <f>'[4]stop_distance_10km-2.5% descent'!C21</f>
        <v>-2.5000000000000001E-2</v>
      </c>
      <c r="F3" s="19" t="s">
        <v>12</v>
      </c>
      <c r="G3" s="20">
        <f>'[4]stop_distance_10km-2.5% descent'!C24</f>
        <v>6.9444444444444446</v>
      </c>
      <c r="H3" s="20">
        <f>'[4]stop_distance_10km-2.5% descent'!C32</f>
        <v>1.7496710618403739</v>
      </c>
      <c r="I3" s="21">
        <f>G3+H3</f>
        <v>8.6941155062848186</v>
      </c>
      <c r="J3" s="20">
        <f>'[4]stop_distance_10km-2.5% descent'!C33</f>
        <v>8.6941155062848186</v>
      </c>
      <c r="K3" s="22"/>
      <c r="L3" s="20">
        <f>J3/1.6</f>
        <v>5.4338221914280114</v>
      </c>
      <c r="M3" s="22"/>
      <c r="N3" s="20">
        <f>'[4]stop_distance_10km-2.5% descent'!C34</f>
        <v>3.7597631645250695</v>
      </c>
    </row>
    <row r="4" spans="1:14">
      <c r="E4" s="26"/>
      <c r="I4" s="13"/>
      <c r="K4" s="25"/>
      <c r="M4" s="25"/>
    </row>
    <row r="5" spans="1:14">
      <c r="A5" s="15" t="s">
        <v>13</v>
      </c>
      <c r="C5" s="17">
        <f>'[4] stop_distance 20km-2.5% descen'!B22</f>
        <v>20</v>
      </c>
      <c r="E5" s="26">
        <f>'[4] stop_distance 20km-2.5% descen'!C21</f>
        <v>-2.5000000000000001E-2</v>
      </c>
      <c r="F5" s="19" t="str">
        <f>F3</f>
        <v>descent</v>
      </c>
      <c r="G5" s="20">
        <f>'[4] stop_distance 20km-2.5% descen'!C24</f>
        <v>13.888888888888889</v>
      </c>
      <c r="H5" s="20">
        <f>'[4] stop_distance 20km-2.5% descen'!C32</f>
        <v>6.9986842473614956</v>
      </c>
      <c r="I5" s="21">
        <f>G5+H5</f>
        <v>20.887573136250385</v>
      </c>
      <c r="J5" s="20">
        <f>'[4] stop_distance 20km-2.5% descen'!C33</f>
        <v>20.887573136250385</v>
      </c>
      <c r="K5" s="22">
        <f>J5-J3</f>
        <v>12.193457629965566</v>
      </c>
      <c r="L5" s="20">
        <f>J5/1.6</f>
        <v>13.05473321015649</v>
      </c>
      <c r="M5" s="22">
        <f>L5-L3</f>
        <v>7.6209110187284788</v>
      </c>
      <c r="N5" s="20">
        <f>'[4] stop_distance 20km-2.5% descen'!C34</f>
        <v>5.0195263290501391</v>
      </c>
    </row>
    <row r="6" spans="1:14">
      <c r="E6" s="26"/>
      <c r="I6" s="13"/>
      <c r="K6" s="25"/>
      <c r="M6" s="25"/>
    </row>
    <row r="7" spans="1:14">
      <c r="A7" s="15" t="s">
        <v>14</v>
      </c>
      <c r="C7" s="17">
        <f>'[4]stop_distance 30km-2.5% descent'!B22</f>
        <v>30</v>
      </c>
      <c r="E7" s="26">
        <f>'[4]stop_distance40km-2.5% descent'!C21</f>
        <v>-2.5000000000000001E-2</v>
      </c>
      <c r="F7" s="19" t="str">
        <f>F3</f>
        <v>descent</v>
      </c>
      <c r="G7" s="20">
        <f>'[4]stop_distance 30km-2.5% descent'!C24</f>
        <v>20.833333333333336</v>
      </c>
      <c r="H7" s="20">
        <f>'[4]stop_distance 30km-2.5% descent'!C32</f>
        <v>15.747039556563369</v>
      </c>
      <c r="I7" s="21">
        <f>G7+H7</f>
        <v>36.580372889896708</v>
      </c>
      <c r="J7" s="20">
        <f>'[4]stop_distance 30km-2.5% descent'!C33</f>
        <v>36.580372889896708</v>
      </c>
      <c r="K7" s="22">
        <f>J7-J5</f>
        <v>15.692799753646323</v>
      </c>
      <c r="L7" s="20">
        <f>J7/1.6</f>
        <v>22.862733056185441</v>
      </c>
      <c r="M7" s="22">
        <f>L7-L5</f>
        <v>9.8079998460289506</v>
      </c>
      <c r="N7" s="20">
        <f>'[4]stop_distance 30km-2.5% descent'!C34</f>
        <v>6.2792894935752077</v>
      </c>
    </row>
    <row r="8" spans="1:14">
      <c r="E8" s="26"/>
      <c r="I8" s="13"/>
      <c r="K8" s="25"/>
      <c r="M8" s="25"/>
    </row>
    <row r="9" spans="1:14">
      <c r="A9" s="15" t="s">
        <v>15</v>
      </c>
      <c r="C9" s="17">
        <f>'[4]stop_distance40km-2.5% descent'!B22</f>
        <v>40</v>
      </c>
      <c r="E9" s="26">
        <f>'[4]stop_distance40km-2.5% descent'!C21</f>
        <v>-2.5000000000000001E-2</v>
      </c>
      <c r="F9" s="19" t="str">
        <f>F7</f>
        <v>descent</v>
      </c>
      <c r="G9" s="20">
        <f>'[4]stop_distance40km-2.5% descent'!C24</f>
        <v>27.777777777777779</v>
      </c>
      <c r="H9" s="20">
        <f>'[4]stop_distance40km-2.5% descent'!C32</f>
        <v>27.994736989445983</v>
      </c>
      <c r="I9" s="21">
        <f>G9+H9</f>
        <v>55.772514767223761</v>
      </c>
      <c r="J9" s="20">
        <f>'[4]stop_distance40km-2.5% descent'!C33</f>
        <v>55.772514767223761</v>
      </c>
      <c r="K9" s="22">
        <f>J9-J7</f>
        <v>19.192141877327053</v>
      </c>
      <c r="L9" s="20">
        <f>J9/1.6</f>
        <v>34.857821729514846</v>
      </c>
      <c r="M9" s="22">
        <f>L9-L7</f>
        <v>11.995088673329406</v>
      </c>
      <c r="N9" s="20">
        <f>'[4]stop_distance40km-2.5% descent'!C34</f>
        <v>7.5390526581002772</v>
      </c>
    </row>
    <row r="10" spans="1:14">
      <c r="E10" s="26"/>
      <c r="I10" s="13"/>
      <c r="K10" s="25"/>
      <c r="M10" s="25"/>
    </row>
    <row r="11" spans="1:14">
      <c r="A11" s="15" t="s">
        <v>16</v>
      </c>
      <c r="C11" s="17">
        <f>'[4]stop_distance 50km-2.5% descent'!B22</f>
        <v>50</v>
      </c>
      <c r="E11" s="26">
        <f>'[4]stop_distance 50km-2.5% descent'!C21</f>
        <v>-2.5000000000000001E-2</v>
      </c>
      <c r="F11" s="24" t="str">
        <f>F9</f>
        <v>descent</v>
      </c>
      <c r="G11" s="20">
        <f>'[4]stop_distance 50km-2.5% descent'!C24</f>
        <v>34.722222222222221</v>
      </c>
      <c r="H11" s="20">
        <f>'[4]stop_distance 50km-2.5% descent'!C32</f>
        <v>43.741776546009355</v>
      </c>
      <c r="I11" s="21">
        <f>G11+H11</f>
        <v>78.463998768231576</v>
      </c>
      <c r="J11" s="20">
        <f>'[4]stop_distance 50km-2.5% descent'!C33</f>
        <v>78.463998768231576</v>
      </c>
      <c r="K11" s="22">
        <f>J11-J9</f>
        <v>22.691484001007815</v>
      </c>
      <c r="L11" s="20">
        <f>J11/1.6</f>
        <v>49.03999923014473</v>
      </c>
      <c r="M11" s="22">
        <f>L11-L9</f>
        <v>14.182177500629884</v>
      </c>
      <c r="N11" s="20">
        <f>'[4]stop_distance 50km-2.5% descent'!C34</f>
        <v>8.7988158226253468</v>
      </c>
    </row>
    <row r="12" spans="1:14">
      <c r="E12" s="26"/>
      <c r="I12" s="13"/>
      <c r="K12" s="25"/>
      <c r="M12" s="25"/>
    </row>
    <row r="13" spans="1:14">
      <c r="A13" s="15" t="s">
        <v>17</v>
      </c>
      <c r="C13" s="17">
        <f>'[4]stop_distance_60km-2.5% descent'!B22</f>
        <v>60</v>
      </c>
      <c r="E13" s="26">
        <f>'[4]stop_distance_60km-2.5% descent'!C21</f>
        <v>-2.5000000000000001E-2</v>
      </c>
      <c r="F13" s="24" t="str">
        <f>F11</f>
        <v>descent</v>
      </c>
      <c r="G13" s="20">
        <f>'[4]stop_distance 50km-2.5% descent'!C24</f>
        <v>34.722222222222221</v>
      </c>
      <c r="H13" s="20">
        <f>'[4]stop_distance_60km-2.5% descent'!C32</f>
        <v>62.988158226253475</v>
      </c>
      <c r="I13" s="21">
        <f>G13+H13</f>
        <v>97.710380448475689</v>
      </c>
      <c r="J13" s="20">
        <f>'[4]stop_distance_60km-2.5% descent'!C33</f>
        <v>104.65482489292015</v>
      </c>
      <c r="K13" s="22">
        <f>J13-J11</f>
        <v>26.19082612468857</v>
      </c>
      <c r="L13" s="20">
        <f>J13/1.6</f>
        <v>65.409265558075091</v>
      </c>
      <c r="M13" s="22">
        <f>L13-L11</f>
        <v>16.369266327930362</v>
      </c>
      <c r="N13" s="20">
        <f>'[4]stop_distance_60km-2.5% descent'!C34</f>
        <v>10.058578987150415</v>
      </c>
    </row>
    <row r="14" spans="1:14">
      <c r="I14" s="13"/>
      <c r="K14" s="25"/>
      <c r="M14" s="25"/>
    </row>
    <row r="15" spans="1:14">
      <c r="I15" s="13"/>
      <c r="K15" s="25"/>
      <c r="M15" s="25"/>
    </row>
    <row r="16" spans="1:14">
      <c r="I16" s="13"/>
      <c r="K16" s="25"/>
      <c r="M16" s="25"/>
    </row>
    <row r="17" spans="9:13">
      <c r="I17" s="13"/>
      <c r="K17" s="25"/>
      <c r="M17" s="25"/>
    </row>
    <row r="18" spans="9:13">
      <c r="I18" s="13"/>
      <c r="K18" s="25"/>
      <c r="M18" s="25"/>
    </row>
    <row r="19" spans="9:13">
      <c r="I19" s="13"/>
      <c r="K19" s="25"/>
      <c r="M19" s="25"/>
    </row>
    <row r="20" spans="9:13">
      <c r="I20" s="13"/>
      <c r="K20" s="25"/>
      <c r="M20" s="25"/>
    </row>
    <row r="21" spans="9:13">
      <c r="I21" s="13"/>
      <c r="K21" s="25"/>
      <c r="M21" s="25"/>
    </row>
    <row r="22" spans="9:13">
      <c r="I22" s="13"/>
      <c r="K22" s="25"/>
      <c r="M22" s="25"/>
    </row>
    <row r="23" spans="9:13">
      <c r="I23" s="13"/>
      <c r="K23" s="25"/>
      <c r="M23" s="25"/>
    </row>
    <row r="24" spans="9:13">
      <c r="I24" s="13"/>
      <c r="K24" s="25"/>
      <c r="M24" s="25"/>
    </row>
    <row r="25" spans="9:13">
      <c r="I25" s="13"/>
      <c r="K25" s="25"/>
      <c r="M25" s="25"/>
    </row>
    <row r="26" spans="9:13">
      <c r="I26" s="13"/>
      <c r="K26" s="25"/>
      <c r="M26" s="25"/>
    </row>
    <row r="27" spans="9:13">
      <c r="I27" s="13"/>
      <c r="K27" s="25"/>
      <c r="M27" s="25"/>
    </row>
    <row r="28" spans="9:13">
      <c r="I28" s="13"/>
      <c r="K28" s="25"/>
      <c r="M28" s="25"/>
    </row>
    <row r="29" spans="9:13">
      <c r="I29" s="13"/>
      <c r="K29" s="25"/>
      <c r="M29" s="25"/>
    </row>
    <row r="30" spans="9:13">
      <c r="I30" s="13"/>
      <c r="K30" s="25"/>
      <c r="M30" s="25"/>
    </row>
    <row r="31" spans="9:13">
      <c r="I31" s="13"/>
      <c r="K31" s="25"/>
      <c r="M31" s="25"/>
    </row>
    <row r="32" spans="9:13">
      <c r="I32" s="13"/>
      <c r="K32" s="25"/>
      <c r="M32" s="25"/>
    </row>
    <row r="33" spans="9:13">
      <c r="I33" s="13"/>
      <c r="K33" s="25"/>
      <c r="M33" s="25"/>
    </row>
    <row r="34" spans="9:13">
      <c r="I34" s="13"/>
      <c r="K34" s="25"/>
      <c r="M34" s="25"/>
    </row>
    <row r="35" spans="9:13">
      <c r="I35" s="13"/>
      <c r="K35" s="25"/>
      <c r="M35" s="25"/>
    </row>
    <row r="36" spans="9:13">
      <c r="I36" s="13"/>
      <c r="K36" s="25"/>
      <c r="M36" s="25"/>
    </row>
    <row r="37" spans="9:13">
      <c r="I37" s="13"/>
      <c r="K37" s="25"/>
      <c r="M37" s="25"/>
    </row>
    <row r="38" spans="9:13">
      <c r="I38" s="13"/>
      <c r="K38" s="25"/>
      <c r="M38" s="25"/>
    </row>
    <row r="39" spans="9:13">
      <c r="I39" s="13"/>
      <c r="K39" s="25"/>
      <c r="M39" s="25"/>
    </row>
    <row r="40" spans="9:13">
      <c r="I40" s="13"/>
      <c r="K40" s="25"/>
      <c r="M40" s="25"/>
    </row>
    <row r="41" spans="9:13">
      <c r="I41" s="13"/>
      <c r="K41" s="25"/>
      <c r="M41" s="25"/>
    </row>
    <row r="42" spans="9:13">
      <c r="I42" s="13"/>
      <c r="K42" s="25"/>
      <c r="M42" s="25"/>
    </row>
    <row r="43" spans="9:13">
      <c r="I43" s="13"/>
      <c r="K43" s="25"/>
      <c r="M43" s="25"/>
    </row>
    <row r="44" spans="9:13">
      <c r="I44" s="13"/>
      <c r="K44" s="25"/>
      <c r="M44" s="25"/>
    </row>
    <row r="45" spans="9:13">
      <c r="I45" s="13"/>
      <c r="K45" s="25"/>
      <c r="M45" s="25"/>
    </row>
    <row r="46" spans="9:13">
      <c r="I46" s="13"/>
      <c r="K46" s="25"/>
      <c r="M46" s="25"/>
    </row>
    <row r="47" spans="9:13">
      <c r="I47" s="13"/>
      <c r="K47" s="25"/>
      <c r="M47" s="25"/>
    </row>
    <row r="48" spans="9:13">
      <c r="I48" s="13"/>
      <c r="K48" s="25"/>
      <c r="M48" s="25"/>
    </row>
    <row r="49" spans="9:11">
      <c r="I49" s="13"/>
      <c r="K49" s="25"/>
    </row>
    <row r="50" spans="9:11">
      <c r="I50" s="13"/>
      <c r="K50" s="25"/>
    </row>
    <row r="51" spans="9:11">
      <c r="I51" s="13"/>
    </row>
    <row r="52" spans="9:11">
      <c r="I52" s="13"/>
    </row>
    <row r="53" spans="9:11">
      <c r="I53" s="13"/>
    </row>
    <row r="54" spans="9:11">
      <c r="I54" s="13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P33" sqref="P33"/>
    </sheetView>
  </sheetViews>
  <sheetFormatPr defaultRowHeight="12.75"/>
  <cols>
    <col min="1" max="1" width="6" customWidth="1"/>
    <col min="2" max="2" width="0.7109375" style="16" customWidth="1"/>
    <col min="3" max="3" width="8.140625" style="17" customWidth="1"/>
    <col min="4" max="4" width="0.7109375" style="16" customWidth="1"/>
    <col min="5" max="5" width="8.5703125" style="23" customWidth="1"/>
    <col min="6" max="6" width="7" style="24" customWidth="1"/>
    <col min="7" max="7" width="9.140625" style="5" customWidth="1"/>
    <col min="8" max="8" width="9.85546875" style="5" customWidth="1"/>
    <col min="9" max="9" width="5.42578125" style="6" customWidth="1"/>
    <col min="10" max="11" width="9.5703125" style="5" customWidth="1"/>
    <col min="12" max="13" width="11" style="5" customWidth="1"/>
    <col min="14" max="14" width="9.140625" style="5"/>
  </cols>
  <sheetData>
    <row r="1" spans="1:14" ht="24" customHeight="1">
      <c r="A1" s="1" t="s">
        <v>20</v>
      </c>
      <c r="B1" s="2"/>
      <c r="C1" s="3"/>
      <c r="D1" s="2"/>
      <c r="E1" s="4"/>
      <c r="F1" s="2"/>
      <c r="G1" s="4"/>
    </row>
    <row r="2" spans="1:14" ht="51" customHeight="1">
      <c r="A2" s="7" t="s">
        <v>1</v>
      </c>
      <c r="B2" s="8"/>
      <c r="C2" s="9" t="s">
        <v>2</v>
      </c>
      <c r="D2" s="8"/>
      <c r="E2" s="10" t="s">
        <v>3</v>
      </c>
      <c r="F2" s="11"/>
      <c r="G2" s="12" t="s">
        <v>4</v>
      </c>
      <c r="H2" s="12" t="s">
        <v>5</v>
      </c>
      <c r="I2" s="13"/>
      <c r="J2" s="12" t="s">
        <v>6</v>
      </c>
      <c r="K2" s="14" t="s">
        <v>7</v>
      </c>
      <c r="L2" s="12" t="s">
        <v>8</v>
      </c>
      <c r="M2" s="14" t="s">
        <v>9</v>
      </c>
      <c r="N2" s="12" t="s">
        <v>10</v>
      </c>
    </row>
    <row r="3" spans="1:14">
      <c r="A3" s="15" t="s">
        <v>11</v>
      </c>
      <c r="C3" s="17">
        <f>'[5]stop_distance_calc 10km -5%'!B22</f>
        <v>10</v>
      </c>
      <c r="E3" s="18">
        <f>'[5]stop_distance_calc 10km -5%'!C21</f>
        <v>-0.05</v>
      </c>
      <c r="F3" s="19" t="s">
        <v>19</v>
      </c>
      <c r="G3" s="20">
        <f>'[5]stop_distance_calc 10km -5%'!C24</f>
        <v>6.9444444444444446</v>
      </c>
      <c r="H3" s="20">
        <f>'[5]stop_distance_calc 10km -5%'!C32</f>
        <v>1.9683799445704202</v>
      </c>
      <c r="I3" s="21">
        <f>G3+H3</f>
        <v>8.9128243890148653</v>
      </c>
      <c r="J3" s="20">
        <f>'[5]stop_distance_calc 10km -5%'!C33</f>
        <v>8.9128243890148653</v>
      </c>
      <c r="K3" s="22"/>
      <c r="L3" s="20">
        <f>J3/1.6</f>
        <v>5.5705152431342908</v>
      </c>
      <c r="M3" s="22"/>
      <c r="N3" s="20">
        <f>'[5]stop_distance_calc 10km -5%'!C34</f>
        <v>3.9172335600907027</v>
      </c>
    </row>
    <row r="4" spans="1:14">
      <c r="I4" s="13"/>
      <c r="K4" s="25"/>
      <c r="M4" s="25"/>
    </row>
    <row r="5" spans="1:14">
      <c r="A5" s="15" t="s">
        <v>13</v>
      </c>
      <c r="C5" s="17">
        <f>'[5] stop_distance_calc 20km -5%'!B22</f>
        <v>20</v>
      </c>
      <c r="E5" s="18">
        <f>'[5] stop_distance_calc 20km -5%'!C21</f>
        <v>-0.05</v>
      </c>
      <c r="F5" s="19" t="str">
        <f>F3</f>
        <v>ascent</v>
      </c>
      <c r="G5" s="20">
        <f>'[5] stop_distance_calc 20km -5%'!C24</f>
        <v>13.888888888888889</v>
      </c>
      <c r="H5" s="20">
        <f>'[5] stop_distance_calc 20km -5%'!C32</f>
        <v>7.8735197782816808</v>
      </c>
      <c r="I5" s="21">
        <f>G5+H5</f>
        <v>21.762408667170568</v>
      </c>
      <c r="J5" s="20">
        <f>'[5] stop_distance_calc 20km -5%'!C33</f>
        <v>21.762408667170568</v>
      </c>
      <c r="K5" s="22">
        <f>J5-J3</f>
        <v>12.849584278155703</v>
      </c>
      <c r="L5" s="20">
        <f>J5/1.6</f>
        <v>13.601505416981604</v>
      </c>
      <c r="M5" s="22">
        <f>L5-L3</f>
        <v>8.0309901738473144</v>
      </c>
      <c r="N5" s="20">
        <f>'[5] stop_distance_calc 20km -5%'!C34</f>
        <v>5.3344671201814053</v>
      </c>
    </row>
    <row r="6" spans="1:14">
      <c r="I6" s="13"/>
      <c r="K6" s="25"/>
      <c r="M6" s="25"/>
    </row>
    <row r="7" spans="1:14">
      <c r="A7" s="15" t="s">
        <v>14</v>
      </c>
      <c r="C7" s="17">
        <f>'[5]stop_distance_calc 30km -5%'!B22</f>
        <v>30</v>
      </c>
      <c r="E7" s="18">
        <f>'[5]stop_distance_calc 40km -5%'!C21</f>
        <v>-0.05</v>
      </c>
      <c r="F7" s="19" t="str">
        <f>F3</f>
        <v>ascent</v>
      </c>
      <c r="G7" s="20">
        <f>'[5]stop_distance_calc 30km -5%'!C24</f>
        <v>20.833333333333336</v>
      </c>
      <c r="H7" s="20">
        <f>'[5]stop_distance_calc 30km -5%'!C32</f>
        <v>17.715419501133788</v>
      </c>
      <c r="I7" s="21">
        <f>G7+H7</f>
        <v>38.548752834467123</v>
      </c>
      <c r="J7" s="20">
        <f>'[5]stop_distance_calc 30km -5%'!C33</f>
        <v>38.548752834467123</v>
      </c>
      <c r="K7" s="22">
        <f>J7-J5</f>
        <v>16.786344167296555</v>
      </c>
      <c r="L7" s="20">
        <f>J7/1.6</f>
        <v>24.09297052154195</v>
      </c>
      <c r="M7" s="22">
        <f>L7-L5</f>
        <v>10.491465104560346</v>
      </c>
      <c r="N7" s="20">
        <f>'[5]stop_distance_calc 30km -5%'!C34</f>
        <v>6.7517006802721085</v>
      </c>
    </row>
    <row r="8" spans="1:14">
      <c r="I8" s="13"/>
      <c r="K8" s="25"/>
      <c r="M8" s="25"/>
    </row>
    <row r="9" spans="1:14">
      <c r="A9" s="15" t="s">
        <v>15</v>
      </c>
      <c r="C9" s="17">
        <f>'[5]stop_distance_calc 40km -5%'!B22</f>
        <v>40</v>
      </c>
      <c r="E9" s="18">
        <f>'[5]stop_distance_calc 40km -5%'!C21</f>
        <v>-0.05</v>
      </c>
      <c r="F9" s="19" t="str">
        <f>F7</f>
        <v>ascent</v>
      </c>
      <c r="G9" s="20">
        <f>'[5]stop_distance_calc 40km -5%'!C24</f>
        <v>27.777777777777779</v>
      </c>
      <c r="H9" s="20">
        <f>'[5]stop_distance_calc 40km -5%'!C32</f>
        <v>31.494079113126723</v>
      </c>
      <c r="I9" s="21">
        <f>G9+H9</f>
        <v>59.271856890904502</v>
      </c>
      <c r="J9" s="20">
        <f>'[5]stop_distance_calc 40km -5%'!C33</f>
        <v>59.271856890904502</v>
      </c>
      <c r="K9" s="22">
        <f>J9-J7</f>
        <v>20.723104056437379</v>
      </c>
      <c r="L9" s="20">
        <f>J9/1.6</f>
        <v>37.04491055681531</v>
      </c>
      <c r="M9" s="22">
        <f>L9-L7</f>
        <v>12.95194003527336</v>
      </c>
      <c r="N9" s="20">
        <f>'[5]stop_distance_calc 40km -5%'!C34</f>
        <v>8.1689342403628107</v>
      </c>
    </row>
    <row r="10" spans="1:14">
      <c r="I10" s="13"/>
      <c r="K10" s="25"/>
      <c r="M10" s="25"/>
    </row>
    <row r="11" spans="1:14">
      <c r="A11" s="15" t="s">
        <v>16</v>
      </c>
      <c r="C11" s="17">
        <f>'[5]stop_distance_calc 50km -5%'!B22</f>
        <v>50</v>
      </c>
      <c r="E11" s="18">
        <f>'[5]stop_distance_calc 50km -5%'!C21</f>
        <v>-0.05</v>
      </c>
      <c r="F11" s="24" t="str">
        <f>F9</f>
        <v>ascent</v>
      </c>
      <c r="G11" s="20">
        <f>'[5]stop_distance_calc 50km -5%'!C24</f>
        <v>34.722222222222221</v>
      </c>
      <c r="H11" s="20">
        <f>'[5]stop_distance_calc 50km -5%'!C32</f>
        <v>49.209498614260518</v>
      </c>
      <c r="I11" s="21">
        <f>G11+H11</f>
        <v>83.931720836482739</v>
      </c>
      <c r="J11" s="20">
        <f>'[5]stop_distance_calc 50km -5%'!C33</f>
        <v>83.931720836482739</v>
      </c>
      <c r="K11" s="22">
        <f>J11-J9</f>
        <v>24.659863945578238</v>
      </c>
      <c r="L11" s="20">
        <f>J11/1.6</f>
        <v>52.45732552280171</v>
      </c>
      <c r="M11" s="22">
        <f>L11-L9</f>
        <v>15.4124149659864</v>
      </c>
      <c r="N11" s="20">
        <f>'[5]stop_distance_calc 50km -5%'!C34</f>
        <v>9.5861678004535147</v>
      </c>
    </row>
    <row r="12" spans="1:14">
      <c r="I12" s="13"/>
      <c r="K12" s="25"/>
      <c r="M12" s="25"/>
    </row>
    <row r="13" spans="1:14">
      <c r="A13" s="15" t="s">
        <v>17</v>
      </c>
      <c r="C13" s="17">
        <f>'[5]stop_distance_calc 60km -5%'!B22</f>
        <v>60</v>
      </c>
      <c r="E13" s="18">
        <f>'[5]stop_distance_calc 60km -5%'!C21</f>
        <v>-0.05</v>
      </c>
      <c r="F13" s="24" t="str">
        <f>F11</f>
        <v>ascent</v>
      </c>
      <c r="G13" s="20">
        <f>'[5]stop_distance_calc 50km -5%'!C24</f>
        <v>34.722222222222221</v>
      </c>
      <c r="H13" s="20">
        <f>'[5]stop_distance_calc 60km -5%'!C32</f>
        <v>70.86167800453515</v>
      </c>
      <c r="I13" s="21">
        <f>G13+H13</f>
        <v>105.58390022675738</v>
      </c>
      <c r="J13" s="20">
        <f>'[5]stop_distance_calc 60km -5%'!C33</f>
        <v>112.52834467120182</v>
      </c>
      <c r="K13" s="22">
        <f>J13-J11</f>
        <v>28.596623834719082</v>
      </c>
      <c r="L13" s="20">
        <f>J13/1.6</f>
        <v>70.33021541950113</v>
      </c>
      <c r="M13" s="22">
        <f>L13-L11</f>
        <v>17.872889896699419</v>
      </c>
      <c r="N13" s="20">
        <f>'[5]stop_distance_calc 60km -5%'!C34</f>
        <v>11.003401360544217</v>
      </c>
    </row>
    <row r="14" spans="1:14">
      <c r="I14" s="13"/>
      <c r="K14" s="25"/>
      <c r="M14" s="25"/>
    </row>
    <row r="15" spans="1:14">
      <c r="I15" s="13"/>
      <c r="K15" s="25"/>
      <c r="M15" s="25"/>
    </row>
    <row r="16" spans="1:14">
      <c r="I16" s="13"/>
      <c r="K16" s="25"/>
      <c r="M16" s="25"/>
    </row>
    <row r="17" spans="9:13">
      <c r="I17" s="13"/>
      <c r="K17" s="25"/>
      <c r="M17" s="25"/>
    </row>
    <row r="18" spans="9:13">
      <c r="I18" s="13"/>
      <c r="K18" s="25"/>
      <c r="M18" s="25"/>
    </row>
    <row r="19" spans="9:13">
      <c r="I19" s="13"/>
      <c r="K19" s="25"/>
      <c r="M19" s="25"/>
    </row>
    <row r="20" spans="9:13">
      <c r="I20" s="13"/>
      <c r="K20" s="25"/>
      <c r="M20" s="25"/>
    </row>
    <row r="21" spans="9:13">
      <c r="I21" s="13"/>
      <c r="K21" s="25"/>
      <c r="M21" s="25"/>
    </row>
    <row r="22" spans="9:13">
      <c r="I22" s="13"/>
      <c r="K22" s="25"/>
      <c r="M22" s="25"/>
    </row>
    <row r="23" spans="9:13">
      <c r="I23" s="13"/>
      <c r="K23" s="25"/>
      <c r="M23" s="25"/>
    </row>
    <row r="24" spans="9:13">
      <c r="I24" s="13"/>
      <c r="K24" s="25"/>
      <c r="M24" s="25"/>
    </row>
    <row r="25" spans="9:13">
      <c r="I25" s="13"/>
      <c r="K25" s="25"/>
      <c r="M25" s="25"/>
    </row>
    <row r="26" spans="9:13">
      <c r="I26" s="13"/>
      <c r="K26" s="25"/>
      <c r="M26" s="25"/>
    </row>
    <row r="27" spans="9:13">
      <c r="I27" s="13"/>
      <c r="K27" s="25"/>
      <c r="M27" s="25"/>
    </row>
    <row r="28" spans="9:13">
      <c r="I28" s="13"/>
      <c r="K28" s="25"/>
      <c r="M28" s="25"/>
    </row>
    <row r="29" spans="9:13">
      <c r="I29" s="13"/>
      <c r="K29" s="25"/>
      <c r="M29" s="25"/>
    </row>
    <row r="30" spans="9:13">
      <c r="I30" s="13"/>
      <c r="K30" s="25"/>
      <c r="M30" s="25"/>
    </row>
    <row r="31" spans="9:13">
      <c r="I31" s="13"/>
      <c r="K31" s="25"/>
      <c r="M31" s="25"/>
    </row>
    <row r="32" spans="9:13">
      <c r="I32" s="13"/>
      <c r="K32" s="25"/>
      <c r="M32" s="25"/>
    </row>
    <row r="33" spans="9:13">
      <c r="I33" s="13"/>
      <c r="K33" s="25"/>
      <c r="M33" s="25"/>
    </row>
    <row r="34" spans="9:13">
      <c r="I34" s="13"/>
      <c r="K34" s="25"/>
      <c r="M34" s="25"/>
    </row>
    <row r="35" spans="9:13">
      <c r="I35" s="13"/>
      <c r="K35" s="25"/>
      <c r="M35" s="25"/>
    </row>
    <row r="36" spans="9:13">
      <c r="I36" s="13"/>
      <c r="K36" s="25"/>
      <c r="M36" s="25"/>
    </row>
    <row r="37" spans="9:13">
      <c r="I37" s="13"/>
      <c r="K37" s="25"/>
      <c r="M37" s="25"/>
    </row>
    <row r="38" spans="9:13">
      <c r="I38" s="13"/>
      <c r="K38" s="25"/>
      <c r="M38" s="25"/>
    </row>
    <row r="39" spans="9:13">
      <c r="I39" s="13"/>
      <c r="K39" s="25"/>
      <c r="M39" s="25"/>
    </row>
    <row r="40" spans="9:13">
      <c r="I40" s="13"/>
      <c r="K40" s="25"/>
      <c r="M40" s="25"/>
    </row>
    <row r="41" spans="9:13">
      <c r="I41" s="13"/>
      <c r="K41" s="25"/>
      <c r="M41" s="25"/>
    </row>
    <row r="42" spans="9:13">
      <c r="I42" s="13"/>
      <c r="K42" s="25"/>
      <c r="M42" s="25"/>
    </row>
    <row r="43" spans="9:13">
      <c r="I43" s="13"/>
      <c r="K43" s="25"/>
      <c r="M43" s="25"/>
    </row>
    <row r="44" spans="9:13">
      <c r="I44" s="13"/>
      <c r="K44" s="25"/>
      <c r="M44" s="25"/>
    </row>
    <row r="45" spans="9:13">
      <c r="I45" s="13"/>
      <c r="K45" s="25"/>
      <c r="M45" s="25"/>
    </row>
    <row r="46" spans="9:13">
      <c r="I46" s="13"/>
      <c r="K46" s="25"/>
      <c r="M46" s="25"/>
    </row>
    <row r="47" spans="9:13">
      <c r="I47" s="13"/>
      <c r="K47" s="25"/>
      <c r="M47" s="25"/>
    </row>
    <row r="48" spans="9:13">
      <c r="I48" s="13"/>
      <c r="K48" s="25"/>
      <c r="M48" s="25"/>
    </row>
    <row r="49" spans="9:11">
      <c r="I49" s="13"/>
      <c r="K49" s="25"/>
    </row>
    <row r="50" spans="9:11">
      <c r="I50" s="13"/>
      <c r="K50" s="25"/>
    </row>
    <row r="51" spans="9:11">
      <c r="I51" s="13"/>
    </row>
    <row r="52" spans="9:11">
      <c r="I52" s="13"/>
    </row>
    <row r="53" spans="9:11">
      <c r="I53" s="13"/>
    </row>
    <row r="54" spans="9:11">
      <c r="I54" s="13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/>
  </sheetViews>
  <sheetFormatPr defaultRowHeight="12.75"/>
  <cols>
    <col min="1" max="1" width="6" customWidth="1"/>
    <col min="2" max="2" width="0.7109375" style="16" customWidth="1"/>
    <col min="3" max="3" width="8.140625" style="17" customWidth="1"/>
    <col min="4" max="4" width="0.7109375" style="16" customWidth="1"/>
    <col min="5" max="5" width="8.5703125" style="23" customWidth="1"/>
    <col min="6" max="6" width="7" style="24" customWidth="1"/>
    <col min="7" max="7" width="9.140625" style="5" customWidth="1"/>
    <col min="8" max="8" width="9.85546875" style="5" customWidth="1"/>
    <col min="9" max="9" width="5.42578125" style="6" customWidth="1"/>
    <col min="10" max="11" width="9.5703125" style="5" customWidth="1"/>
    <col min="12" max="13" width="11" style="5" customWidth="1"/>
    <col min="14" max="14" width="9.140625" style="5"/>
  </cols>
  <sheetData>
    <row r="1" spans="1:14" ht="24" customHeight="1">
      <c r="A1" s="1" t="s">
        <v>18</v>
      </c>
      <c r="B1" s="2"/>
      <c r="C1" s="3"/>
      <c r="D1" s="2"/>
      <c r="E1" s="4"/>
      <c r="F1" s="2"/>
      <c r="G1" s="4"/>
    </row>
    <row r="2" spans="1:14" ht="51" customHeight="1">
      <c r="A2" s="7" t="s">
        <v>1</v>
      </c>
      <c r="B2" s="8"/>
      <c r="C2" s="9" t="s">
        <v>2</v>
      </c>
      <c r="D2" s="8"/>
      <c r="E2" s="10" t="s">
        <v>3</v>
      </c>
      <c r="F2" s="11"/>
      <c r="G2" s="12" t="s">
        <v>4</v>
      </c>
      <c r="H2" s="12" t="s">
        <v>5</v>
      </c>
      <c r="I2" s="13"/>
      <c r="J2" s="12" t="s">
        <v>6</v>
      </c>
      <c r="K2" s="14" t="s">
        <v>7</v>
      </c>
      <c r="L2" s="12" t="s">
        <v>8</v>
      </c>
      <c r="M2" s="14" t="s">
        <v>9</v>
      </c>
      <c r="N2" s="12" t="s">
        <v>10</v>
      </c>
    </row>
    <row r="3" spans="1:14">
      <c r="A3" s="15" t="s">
        <v>11</v>
      </c>
      <c r="C3" s="17">
        <f>'[6]stop_distance_10km-7.5% descent'!B22</f>
        <v>10</v>
      </c>
      <c r="E3" s="26">
        <f>'[6]stop_distance_10km-7.5% descent'!C21</f>
        <v>-7.4999999999999997E-2</v>
      </c>
      <c r="F3" s="19" t="s">
        <v>12</v>
      </c>
      <c r="G3" s="20">
        <f>'[6]stop_distance_10km-7.5% descent'!C24</f>
        <v>6.9444444444444446</v>
      </c>
      <c r="H3" s="20">
        <f>'[6]stop_distance_10km-7.5% descent'!C32</f>
        <v>2.2495770795090522</v>
      </c>
      <c r="I3" s="21">
        <f>G3+H3</f>
        <v>9.1940215239534968</v>
      </c>
      <c r="J3" s="20">
        <f>'[6]stop_distance_10km-7.5% descent'!C33</f>
        <v>9.1940215239534968</v>
      </c>
      <c r="K3" s="22"/>
      <c r="L3" s="20">
        <f>J3/1.6</f>
        <v>5.7462634524709353</v>
      </c>
      <c r="M3" s="22"/>
      <c r="N3" s="20">
        <f>'[6]stop_distance_10km-7.5% descent'!C34</f>
        <v>4.1196954972465178</v>
      </c>
    </row>
    <row r="4" spans="1:14">
      <c r="E4" s="26"/>
      <c r="I4" s="13"/>
      <c r="K4" s="25"/>
      <c r="M4" s="25"/>
    </row>
    <row r="5" spans="1:14">
      <c r="A5" s="15" t="s">
        <v>13</v>
      </c>
      <c r="C5" s="17">
        <f>'[6] stop_distance 20km-7.5% descen'!B22</f>
        <v>20</v>
      </c>
      <c r="E5" s="26">
        <f>'[6] stop_distance 20km-7.5% descen'!C21</f>
        <v>-7.4999999999999997E-2</v>
      </c>
      <c r="F5" s="19" t="str">
        <f>F3</f>
        <v>descent</v>
      </c>
      <c r="G5" s="20">
        <f>'[6] stop_distance 20km-7.5% descen'!C24</f>
        <v>13.888888888888889</v>
      </c>
      <c r="H5" s="20">
        <f>'[6] stop_distance 20km-7.5% descen'!C32</f>
        <v>8.9983083180362087</v>
      </c>
      <c r="I5" s="21">
        <f>G5+H5</f>
        <v>22.887197206925098</v>
      </c>
      <c r="J5" s="20">
        <f>'[6] stop_distance 20km-7.5% descen'!C33</f>
        <v>22.887197206925098</v>
      </c>
      <c r="K5" s="22">
        <f>J5-J3</f>
        <v>13.693175682971601</v>
      </c>
      <c r="L5" s="20">
        <f>J5/1.6</f>
        <v>14.304498254328186</v>
      </c>
      <c r="M5" s="22">
        <f>L5-L3</f>
        <v>8.5582348018572496</v>
      </c>
      <c r="N5" s="20">
        <f>'[6] stop_distance 20km-7.5% descen'!C34</f>
        <v>5.7393909944930357</v>
      </c>
    </row>
    <row r="6" spans="1:14">
      <c r="E6" s="26"/>
      <c r="I6" s="13"/>
      <c r="K6" s="25"/>
      <c r="M6" s="25"/>
    </row>
    <row r="7" spans="1:14">
      <c r="A7" s="15" t="s">
        <v>14</v>
      </c>
      <c r="C7" s="17">
        <f>'[6]stop_distance 30km-7.5% descent'!B22</f>
        <v>30</v>
      </c>
      <c r="E7" s="26">
        <f>'[6]stop_distance40km-2.5% descent'!C21</f>
        <v>-7.4999999999999997E-2</v>
      </c>
      <c r="F7" s="19" t="str">
        <f>F3</f>
        <v>descent</v>
      </c>
      <c r="G7" s="20">
        <f>'[6]stop_distance 30km-7.5% descent'!C24</f>
        <v>20.833333333333336</v>
      </c>
      <c r="H7" s="20">
        <f>'[6]stop_distance 30km-7.5% descent'!C32</f>
        <v>20.24619371558147</v>
      </c>
      <c r="I7" s="21">
        <f>G7+H7</f>
        <v>41.079527048914805</v>
      </c>
      <c r="J7" s="20">
        <f>'[6]stop_distance 30km-7.5% descent'!C33</f>
        <v>41.079527048914805</v>
      </c>
      <c r="K7" s="22">
        <f>J7-J5</f>
        <v>18.192329841989707</v>
      </c>
      <c r="L7" s="20">
        <f>J7/1.6</f>
        <v>25.674704405571752</v>
      </c>
      <c r="M7" s="22">
        <f>L7-L5</f>
        <v>11.370206151243567</v>
      </c>
      <c r="N7" s="20">
        <f>'[6]stop_distance 30km-7.5% descent'!C34</f>
        <v>7.3590864917395526</v>
      </c>
    </row>
    <row r="8" spans="1:14">
      <c r="E8" s="26"/>
      <c r="I8" s="13"/>
      <c r="K8" s="25"/>
      <c r="M8" s="25"/>
    </row>
    <row r="9" spans="1:14">
      <c r="A9" s="15" t="s">
        <v>15</v>
      </c>
      <c r="C9" s="17">
        <f>'[6]stop_distance40km-2.5% descent'!B22</f>
        <v>40</v>
      </c>
      <c r="E9" s="26">
        <f>'[6]stop_distance40km-2.5% descent'!C21</f>
        <v>-7.4999999999999997E-2</v>
      </c>
      <c r="F9" s="19" t="str">
        <f>F7</f>
        <v>descent</v>
      </c>
      <c r="G9" s="20">
        <f>'[6]stop_distance40km-2.5% descent'!C24</f>
        <v>27.777777777777779</v>
      </c>
      <c r="H9" s="20">
        <f>'[6]stop_distance40km-2.5% descent'!C32</f>
        <v>35.993233272144835</v>
      </c>
      <c r="I9" s="21">
        <f>G9+H9</f>
        <v>63.771011049922613</v>
      </c>
      <c r="J9" s="20">
        <f>'[6]stop_distance40km-2.5% descent'!C33</f>
        <v>63.771011049922613</v>
      </c>
      <c r="K9" s="22">
        <f>J9-J7</f>
        <v>22.691484001007808</v>
      </c>
      <c r="L9" s="20">
        <f>J9/1.6</f>
        <v>39.856881906201629</v>
      </c>
      <c r="M9" s="22">
        <f>L9-L7</f>
        <v>14.182177500629876</v>
      </c>
      <c r="N9" s="20">
        <f>'[6]stop_distance40km-2.5% descent'!C34</f>
        <v>8.9787819889860714</v>
      </c>
    </row>
    <row r="10" spans="1:14">
      <c r="E10" s="26"/>
      <c r="I10" s="13"/>
      <c r="K10" s="25"/>
      <c r="M10" s="25"/>
    </row>
    <row r="11" spans="1:14">
      <c r="A11" s="15" t="s">
        <v>16</v>
      </c>
      <c r="C11" s="17">
        <f>'[6]stop_distance 50km-7.5% descent'!B22</f>
        <v>50</v>
      </c>
      <c r="E11" s="26">
        <f>'[6]stop_distance 50km-7.5% descent'!C21</f>
        <v>-7.4999999999999997E-2</v>
      </c>
      <c r="F11" s="24" t="str">
        <f>F9</f>
        <v>descent</v>
      </c>
      <c r="G11" s="20">
        <f>'[6]stop_distance 50km-7.5% descent'!C24</f>
        <v>34.722222222222221</v>
      </c>
      <c r="H11" s="20">
        <f>'[6]stop_distance 50km-7.5% descent'!C32</f>
        <v>56.239426987726304</v>
      </c>
      <c r="I11" s="21">
        <f>G11+H11</f>
        <v>90.961649209948519</v>
      </c>
      <c r="J11" s="20">
        <f>'[6]stop_distance 50km-7.5% descent'!C33</f>
        <v>90.961649209948519</v>
      </c>
      <c r="K11" s="22">
        <f>J11-J9</f>
        <v>27.190638160025905</v>
      </c>
      <c r="L11" s="20">
        <f>J11/1.6</f>
        <v>56.851030756217824</v>
      </c>
      <c r="M11" s="22">
        <f>L11-L9</f>
        <v>16.994148850016195</v>
      </c>
      <c r="N11" s="20">
        <f>'[6]stop_distance 50km-7.5% descent'!C34</f>
        <v>10.598477486232587</v>
      </c>
    </row>
    <row r="12" spans="1:14">
      <c r="E12" s="26"/>
      <c r="I12" s="13"/>
      <c r="K12" s="25"/>
      <c r="M12" s="25"/>
    </row>
    <row r="13" spans="1:14">
      <c r="A13" s="15" t="s">
        <v>17</v>
      </c>
      <c r="C13" s="17">
        <f>'[6]stop_distance_60km-2.5% descent'!B22</f>
        <v>60</v>
      </c>
      <c r="E13" s="26">
        <f>'[6]stop_distance_60km-2.5% descent'!C21</f>
        <v>-7.4999999999999997E-2</v>
      </c>
      <c r="F13" s="24" t="str">
        <f>F11</f>
        <v>descent</v>
      </c>
      <c r="G13" s="20">
        <f>'[6]stop_distance 50km-7.5% descent'!C24</f>
        <v>34.722222222222221</v>
      </c>
      <c r="H13" s="20">
        <f>'[6]stop_distance_60km-2.5% descent'!C32</f>
        <v>80.984774862325878</v>
      </c>
      <c r="I13" s="21">
        <f>G13+H13</f>
        <v>115.70699708454811</v>
      </c>
      <c r="J13" s="20">
        <f>'[6]stop_distance_60km-2.5% descent'!C33</f>
        <v>122.65144152899255</v>
      </c>
      <c r="K13" s="22">
        <f>J13-J11</f>
        <v>31.689792319044031</v>
      </c>
      <c r="L13" s="20">
        <f>J13/1.6</f>
        <v>76.657150955620338</v>
      </c>
      <c r="M13" s="22">
        <f>L13-L11</f>
        <v>19.806120199402514</v>
      </c>
      <c r="N13" s="20">
        <f>'[6]stop_distance_60km-2.5% descent'!C34</f>
        <v>12.218172983479105</v>
      </c>
    </row>
    <row r="14" spans="1:14">
      <c r="I14" s="13"/>
      <c r="K14" s="25"/>
      <c r="M14" s="25"/>
    </row>
    <row r="15" spans="1:14">
      <c r="I15" s="13"/>
      <c r="K15" s="25"/>
      <c r="M15" s="25"/>
    </row>
    <row r="16" spans="1:14">
      <c r="I16" s="13"/>
      <c r="K16" s="25"/>
      <c r="M16" s="25"/>
    </row>
    <row r="17" spans="9:13">
      <c r="I17" s="13"/>
      <c r="K17" s="25"/>
      <c r="M17" s="25"/>
    </row>
    <row r="18" spans="9:13">
      <c r="I18" s="13"/>
      <c r="K18" s="25"/>
      <c r="M18" s="25"/>
    </row>
    <row r="19" spans="9:13">
      <c r="I19" s="13"/>
      <c r="K19" s="25"/>
      <c r="M19" s="25"/>
    </row>
    <row r="20" spans="9:13">
      <c r="I20" s="13"/>
      <c r="K20" s="25"/>
      <c r="M20" s="25"/>
    </row>
    <row r="21" spans="9:13">
      <c r="I21" s="13"/>
      <c r="K21" s="25"/>
      <c r="M21" s="25"/>
    </row>
    <row r="22" spans="9:13">
      <c r="I22" s="13"/>
      <c r="K22" s="25"/>
      <c r="M22" s="25"/>
    </row>
    <row r="23" spans="9:13">
      <c r="I23" s="13"/>
      <c r="K23" s="25"/>
      <c r="M23" s="25"/>
    </row>
    <row r="24" spans="9:13">
      <c r="I24" s="13"/>
      <c r="K24" s="25"/>
      <c r="M24" s="25"/>
    </row>
    <row r="25" spans="9:13">
      <c r="I25" s="13"/>
      <c r="K25" s="25"/>
      <c r="M25" s="25"/>
    </row>
    <row r="26" spans="9:13">
      <c r="I26" s="13"/>
      <c r="K26" s="25"/>
      <c r="M26" s="25"/>
    </row>
    <row r="27" spans="9:13">
      <c r="I27" s="13"/>
      <c r="K27" s="25"/>
      <c r="M27" s="25"/>
    </row>
    <row r="28" spans="9:13">
      <c r="I28" s="13"/>
      <c r="K28" s="25"/>
      <c r="M28" s="25"/>
    </row>
    <row r="29" spans="9:13">
      <c r="I29" s="13"/>
      <c r="K29" s="25"/>
      <c r="M29" s="25"/>
    </row>
    <row r="30" spans="9:13">
      <c r="I30" s="13"/>
      <c r="K30" s="25"/>
      <c r="M30" s="25"/>
    </row>
    <row r="31" spans="9:13">
      <c r="I31" s="13"/>
      <c r="K31" s="25"/>
      <c r="M31" s="25"/>
    </row>
    <row r="32" spans="9:13">
      <c r="I32" s="13"/>
      <c r="K32" s="25"/>
      <c r="M32" s="25"/>
    </row>
    <row r="33" spans="9:13">
      <c r="I33" s="13"/>
      <c r="K33" s="25"/>
      <c r="M33" s="25"/>
    </row>
    <row r="34" spans="9:13">
      <c r="I34" s="13"/>
      <c r="K34" s="25"/>
      <c r="M34" s="25"/>
    </row>
    <row r="35" spans="9:13">
      <c r="I35" s="13"/>
      <c r="K35" s="25"/>
      <c r="M35" s="25"/>
    </row>
    <row r="36" spans="9:13">
      <c r="I36" s="13"/>
      <c r="K36" s="25"/>
      <c r="M36" s="25"/>
    </row>
    <row r="37" spans="9:13">
      <c r="I37" s="13"/>
      <c r="K37" s="25"/>
      <c r="M37" s="25"/>
    </row>
    <row r="38" spans="9:13">
      <c r="I38" s="13"/>
      <c r="K38" s="25"/>
      <c r="M38" s="25"/>
    </row>
    <row r="39" spans="9:13">
      <c r="I39" s="13"/>
      <c r="K39" s="25"/>
      <c r="M39" s="25"/>
    </row>
    <row r="40" spans="9:13">
      <c r="I40" s="13"/>
      <c r="K40" s="25"/>
      <c r="M40" s="25"/>
    </row>
    <row r="41" spans="9:13">
      <c r="I41" s="13"/>
      <c r="K41" s="25"/>
      <c r="M41" s="25"/>
    </row>
    <row r="42" spans="9:13">
      <c r="I42" s="13"/>
      <c r="K42" s="25"/>
      <c r="M42" s="25"/>
    </row>
    <row r="43" spans="9:13">
      <c r="I43" s="13"/>
      <c r="K43" s="25"/>
      <c r="M43" s="25"/>
    </row>
    <row r="44" spans="9:13">
      <c r="I44" s="13"/>
      <c r="K44" s="25"/>
      <c r="M44" s="25"/>
    </row>
    <row r="45" spans="9:13">
      <c r="I45" s="13"/>
      <c r="K45" s="25"/>
      <c r="M45" s="25"/>
    </row>
    <row r="46" spans="9:13">
      <c r="I46" s="13"/>
      <c r="K46" s="25"/>
      <c r="M46" s="25"/>
    </row>
    <row r="47" spans="9:13">
      <c r="I47" s="13"/>
      <c r="K47" s="25"/>
      <c r="M47" s="25"/>
    </row>
    <row r="48" spans="9:13">
      <c r="I48" s="13"/>
      <c r="K48" s="25"/>
      <c r="M48" s="25"/>
    </row>
    <row r="49" spans="9:11">
      <c r="I49" s="13"/>
      <c r="K49" s="25"/>
    </row>
    <row r="50" spans="9:11">
      <c r="I50" s="13"/>
      <c r="K50" s="25"/>
    </row>
    <row r="51" spans="9:11">
      <c r="I51" s="13"/>
    </row>
    <row r="52" spans="9:11">
      <c r="I52" s="13"/>
    </row>
    <row r="53" spans="9:11">
      <c r="I53" s="13"/>
    </row>
    <row r="54" spans="9:11">
      <c r="I54" s="13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R34" sqref="R34"/>
    </sheetView>
  </sheetViews>
  <sheetFormatPr defaultRowHeight="12.75"/>
  <cols>
    <col min="1" max="1" width="6" customWidth="1"/>
    <col min="2" max="2" width="0.7109375" style="16" customWidth="1"/>
    <col min="3" max="3" width="8.140625" style="17" customWidth="1"/>
    <col min="4" max="4" width="0.7109375" style="16" customWidth="1"/>
    <col min="5" max="5" width="8.5703125" style="23" customWidth="1"/>
    <col min="6" max="6" width="7" style="24" customWidth="1"/>
    <col min="7" max="7" width="9.140625" style="5" customWidth="1"/>
    <col min="8" max="8" width="9.85546875" style="5" customWidth="1"/>
    <col min="9" max="9" width="5.42578125" style="6" customWidth="1"/>
    <col min="10" max="11" width="9.5703125" style="5" customWidth="1"/>
    <col min="12" max="13" width="11" style="5" customWidth="1"/>
    <col min="14" max="14" width="9.140625" style="5"/>
  </cols>
  <sheetData>
    <row r="1" spans="1:14" ht="24" customHeight="1">
      <c r="A1" s="1" t="s">
        <v>0</v>
      </c>
      <c r="B1" s="2"/>
      <c r="C1" s="3"/>
      <c r="D1" s="2"/>
      <c r="E1" s="4"/>
      <c r="F1" s="2"/>
      <c r="G1" s="4"/>
    </row>
    <row r="2" spans="1:14" ht="51" customHeight="1">
      <c r="A2" s="7" t="s">
        <v>1</v>
      </c>
      <c r="B2" s="8"/>
      <c r="C2" s="9" t="s">
        <v>2</v>
      </c>
      <c r="D2" s="8"/>
      <c r="E2" s="10" t="s">
        <v>3</v>
      </c>
      <c r="F2" s="11"/>
      <c r="G2" s="12" t="s">
        <v>4</v>
      </c>
      <c r="H2" s="12" t="s">
        <v>5</v>
      </c>
      <c r="I2" s="13"/>
      <c r="J2" s="12" t="s">
        <v>6</v>
      </c>
      <c r="K2" s="14" t="s">
        <v>7</v>
      </c>
      <c r="L2" s="12" t="s">
        <v>8</v>
      </c>
      <c r="M2" s="14" t="s">
        <v>9</v>
      </c>
      <c r="N2" s="12" t="s">
        <v>10</v>
      </c>
    </row>
    <row r="3" spans="1:14">
      <c r="A3" s="15" t="s">
        <v>11</v>
      </c>
      <c r="C3" s="17">
        <f>'[7]stop_distance_10km 10% descent'!B22</f>
        <v>10</v>
      </c>
      <c r="E3" s="18">
        <f>'[7]stop_distance_10km 10% descent'!C21</f>
        <v>-0.1</v>
      </c>
      <c r="F3" s="19" t="s">
        <v>12</v>
      </c>
      <c r="G3" s="20">
        <f>'[7]stop_distance_10km 10% descent'!C24</f>
        <v>6.9444444444444446</v>
      </c>
      <c r="H3" s="20">
        <f>'[7]stop_distance_10km 10% descent'!C32</f>
        <v>2.6245065927605609</v>
      </c>
      <c r="I3" s="21">
        <f>G3+H3</f>
        <v>9.5689510372050055</v>
      </c>
      <c r="J3" s="20">
        <f>'[7]stop_distance_10km 10% descent'!C33</f>
        <v>9.5689510372050055</v>
      </c>
      <c r="K3" s="22"/>
      <c r="L3" s="20">
        <f>J3/1.6</f>
        <v>5.9805943982531282</v>
      </c>
      <c r="M3" s="22"/>
      <c r="N3" s="20">
        <f>'[7]stop_distance_10km 10% descent'!C34</f>
        <v>4.3896447467876039</v>
      </c>
    </row>
    <row r="4" spans="1:14">
      <c r="I4" s="13"/>
      <c r="K4" s="25"/>
      <c r="M4" s="25"/>
    </row>
    <row r="5" spans="1:14">
      <c r="A5" s="15" t="s">
        <v>13</v>
      </c>
      <c r="C5" s="17">
        <f>'[7] stop_distance 20km 10% descent'!B22</f>
        <v>20</v>
      </c>
      <c r="E5" s="18">
        <f>'[7] stop_distance 20km 10% descent'!C21</f>
        <v>-0.1</v>
      </c>
      <c r="F5" s="19" t="str">
        <f>F3</f>
        <v>descent</v>
      </c>
      <c r="G5" s="20">
        <f>'[7] stop_distance 20km 10% descent'!C24</f>
        <v>13.888888888888889</v>
      </c>
      <c r="H5" s="20">
        <f>'[7] stop_distance 20km 10% descent'!C32</f>
        <v>10.498026371042243</v>
      </c>
      <c r="I5" s="21">
        <f>G5+H5</f>
        <v>24.386915259931133</v>
      </c>
      <c r="J5" s="20">
        <f>'[7] stop_distance 20km 10% descent'!C33</f>
        <v>24.386915259931133</v>
      </c>
      <c r="K5" s="22">
        <f>J5-J3</f>
        <v>14.817964222726127</v>
      </c>
      <c r="L5" s="20">
        <f>J5/1.6</f>
        <v>15.241822037456958</v>
      </c>
      <c r="M5" s="22">
        <f>L5-L3</f>
        <v>9.2612276392038293</v>
      </c>
      <c r="N5" s="20">
        <f>'[7] stop_distance 20km 10% descent'!C34</f>
        <v>6.2792894935752077</v>
      </c>
    </row>
    <row r="6" spans="1:14">
      <c r="I6" s="13"/>
      <c r="K6" s="25"/>
      <c r="M6" s="25"/>
    </row>
    <row r="7" spans="1:14">
      <c r="A7" s="15" t="s">
        <v>14</v>
      </c>
      <c r="C7" s="17">
        <f>'[7]stop_distance 30km 10% descent'!B22</f>
        <v>30</v>
      </c>
      <c r="E7" s="18">
        <f>'[7]stop_distance 40km 10% descent'!C21</f>
        <v>-0.1</v>
      </c>
      <c r="F7" s="19" t="str">
        <f>F3</f>
        <v>descent</v>
      </c>
      <c r="G7" s="20">
        <f>'[7]stop_distance 30km 10% descent'!C24</f>
        <v>20.833333333333336</v>
      </c>
      <c r="H7" s="20">
        <f>'[7]stop_distance 30km 10% descent'!C32</f>
        <v>23.620559334845055</v>
      </c>
      <c r="I7" s="21">
        <f>G7+H7</f>
        <v>44.453892668178391</v>
      </c>
      <c r="J7" s="20">
        <f>'[7]stop_distance 30km 10% descent'!C33</f>
        <v>44.453892668178391</v>
      </c>
      <c r="K7" s="22">
        <f>J7-J5</f>
        <v>20.066977408247258</v>
      </c>
      <c r="L7" s="20">
        <f>J7/1.6</f>
        <v>27.783682917611493</v>
      </c>
      <c r="M7" s="22">
        <f>L7-L5</f>
        <v>12.541860880154536</v>
      </c>
      <c r="N7" s="20">
        <f>'[7]stop_distance 30km 10% descent'!C34</f>
        <v>8.1689342403628125</v>
      </c>
    </row>
    <row r="8" spans="1:14">
      <c r="I8" s="13"/>
      <c r="K8" s="25"/>
      <c r="M8" s="25"/>
    </row>
    <row r="9" spans="1:14">
      <c r="A9" s="15" t="s">
        <v>15</v>
      </c>
      <c r="C9" s="17">
        <f>'[7]stop_distance 40km 10% descent'!B22</f>
        <v>40</v>
      </c>
      <c r="E9" s="18">
        <f>'[7]stop_distance 40km 10% descent'!C21</f>
        <v>-0.1</v>
      </c>
      <c r="F9" s="19" t="str">
        <f>F7</f>
        <v>descent</v>
      </c>
      <c r="G9" s="20">
        <f>'[7]stop_distance 40km 10% descent'!C24</f>
        <v>27.777777777777779</v>
      </c>
      <c r="H9" s="20">
        <f>'[7]stop_distance 40km 10% descent'!C32</f>
        <v>41.992105484168974</v>
      </c>
      <c r="I9" s="21">
        <f>G9+H9</f>
        <v>69.769883261946745</v>
      </c>
      <c r="J9" s="20">
        <f>'[7]stop_distance 40km 10% descent'!C33</f>
        <v>69.769883261946745</v>
      </c>
      <c r="K9" s="22">
        <f>J9-J7</f>
        <v>25.315990593768355</v>
      </c>
      <c r="L9" s="20">
        <f>J9/1.6</f>
        <v>43.606177038716716</v>
      </c>
      <c r="M9" s="22">
        <f>L9-L7</f>
        <v>15.822494121105223</v>
      </c>
      <c r="N9" s="20">
        <f>'[7]stop_distance 40km 10% descent'!C34</f>
        <v>10.058578987150415</v>
      </c>
    </row>
    <row r="10" spans="1:14">
      <c r="I10" s="13"/>
      <c r="K10" s="25"/>
      <c r="M10" s="25"/>
    </row>
    <row r="11" spans="1:14">
      <c r="A11" s="15" t="s">
        <v>16</v>
      </c>
      <c r="C11" s="17">
        <f>'[7]stop_distance 50km 10% descent'!B22</f>
        <v>50</v>
      </c>
      <c r="E11" s="18">
        <f>'[7]stop_distance 50km 10% descent'!C21</f>
        <v>-0.1</v>
      </c>
      <c r="F11" s="24" t="str">
        <f>F9</f>
        <v>descent</v>
      </c>
      <c r="G11" s="20">
        <f>'[7]stop_distance 50km 10% descent'!C24</f>
        <v>34.722222222222221</v>
      </c>
      <c r="H11" s="20">
        <f>'[7]stop_distance 50km 10% descent'!C32</f>
        <v>65.612664819014029</v>
      </c>
      <c r="I11" s="21">
        <f>G11+H11</f>
        <v>100.33488704123624</v>
      </c>
      <c r="J11" s="20">
        <f>'[7]stop_distance 50km 10% descent'!C33</f>
        <v>100.33488704123624</v>
      </c>
      <c r="K11" s="22">
        <f>J11-J9</f>
        <v>30.565003779289498</v>
      </c>
      <c r="L11" s="20">
        <f>J11/1.6</f>
        <v>62.709304400772652</v>
      </c>
      <c r="M11" s="22">
        <f>L11-L9</f>
        <v>19.103127362055936</v>
      </c>
      <c r="N11" s="20">
        <f>'[7]stop_distance 50km 10% descent'!C34</f>
        <v>11.94822373393802</v>
      </c>
    </row>
    <row r="12" spans="1:14">
      <c r="I12" s="13"/>
      <c r="K12" s="25"/>
      <c r="M12" s="25"/>
    </row>
    <row r="13" spans="1:14">
      <c r="A13" s="15" t="s">
        <v>17</v>
      </c>
      <c r="C13" s="17">
        <f>'[7]stop_distance 60km 10% descent'!B22</f>
        <v>60</v>
      </c>
      <c r="E13" s="18">
        <f>'[7]stop_distance 60km 10% descent'!C21</f>
        <v>-0.1</v>
      </c>
      <c r="F13" s="24" t="str">
        <f>F11</f>
        <v>descent</v>
      </c>
      <c r="G13" s="20">
        <f>'[7]stop_distance 50km 10% descent'!C24</f>
        <v>34.722222222222221</v>
      </c>
      <c r="H13" s="20">
        <f>'[7]stop_distance 60km 10% descent'!C32</f>
        <v>94.48223733938022</v>
      </c>
      <c r="I13" s="21">
        <f>G13+H13</f>
        <v>129.20445956160245</v>
      </c>
      <c r="J13" s="20">
        <f>'[7]stop_distance 60km 10% descent'!C33</f>
        <v>136.14890400604691</v>
      </c>
      <c r="K13" s="22">
        <f>J13-J11</f>
        <v>35.814016964810662</v>
      </c>
      <c r="L13" s="20">
        <f>J13/1.6</f>
        <v>85.093065003779316</v>
      </c>
      <c r="M13" s="22">
        <f>L13-L11</f>
        <v>22.383760603006664</v>
      </c>
      <c r="N13" s="20">
        <f>'[7]stop_distance 60km 10% descent'!C34</f>
        <v>13.837868480725625</v>
      </c>
    </row>
    <row r="14" spans="1:14">
      <c r="I14" s="13"/>
      <c r="K14" s="25"/>
      <c r="M14" s="25"/>
    </row>
    <row r="15" spans="1:14">
      <c r="I15" s="13"/>
      <c r="K15" s="25"/>
      <c r="M15" s="25"/>
    </row>
    <row r="16" spans="1:14">
      <c r="I16" s="13"/>
      <c r="K16" s="25"/>
      <c r="M16" s="25"/>
    </row>
    <row r="17" spans="9:13">
      <c r="I17" s="13"/>
      <c r="K17" s="25"/>
      <c r="M17" s="25"/>
    </row>
    <row r="18" spans="9:13">
      <c r="I18" s="13"/>
      <c r="K18" s="25"/>
      <c r="M18" s="25"/>
    </row>
    <row r="19" spans="9:13">
      <c r="I19" s="13"/>
      <c r="K19" s="25"/>
      <c r="M19" s="25"/>
    </row>
    <row r="20" spans="9:13">
      <c r="I20" s="13"/>
      <c r="K20" s="25"/>
      <c r="M20" s="25"/>
    </row>
    <row r="21" spans="9:13">
      <c r="I21" s="13"/>
      <c r="K21" s="25"/>
      <c r="M21" s="25"/>
    </row>
    <row r="22" spans="9:13">
      <c r="I22" s="13"/>
      <c r="K22" s="25"/>
      <c r="M22" s="25"/>
    </row>
    <row r="23" spans="9:13">
      <c r="I23" s="13"/>
      <c r="K23" s="25"/>
      <c r="M23" s="25"/>
    </row>
    <row r="24" spans="9:13">
      <c r="I24" s="13"/>
      <c r="K24" s="25"/>
      <c r="M24" s="25"/>
    </row>
    <row r="25" spans="9:13">
      <c r="I25" s="13"/>
      <c r="K25" s="25"/>
      <c r="M25" s="25"/>
    </row>
    <row r="26" spans="9:13">
      <c r="I26" s="13"/>
      <c r="K26" s="25"/>
      <c r="M26" s="25"/>
    </row>
    <row r="27" spans="9:13">
      <c r="I27" s="13"/>
      <c r="K27" s="25"/>
      <c r="M27" s="25"/>
    </row>
    <row r="28" spans="9:13">
      <c r="I28" s="13"/>
      <c r="K28" s="25"/>
      <c r="M28" s="25"/>
    </row>
    <row r="29" spans="9:13">
      <c r="I29" s="13"/>
      <c r="K29" s="25"/>
      <c r="M29" s="25"/>
    </row>
    <row r="30" spans="9:13">
      <c r="I30" s="13"/>
      <c r="K30" s="25"/>
      <c r="M30" s="25"/>
    </row>
    <row r="31" spans="9:13">
      <c r="I31" s="13"/>
      <c r="K31" s="25"/>
      <c r="M31" s="25"/>
    </row>
    <row r="32" spans="9:13">
      <c r="I32" s="13"/>
      <c r="K32" s="25"/>
      <c r="M32" s="25"/>
    </row>
    <row r="33" spans="9:13">
      <c r="I33" s="13"/>
      <c r="K33" s="25"/>
      <c r="M33" s="25"/>
    </row>
    <row r="34" spans="9:13">
      <c r="I34" s="13"/>
      <c r="K34" s="25"/>
      <c r="M34" s="25"/>
    </row>
    <row r="35" spans="9:13">
      <c r="I35" s="13"/>
      <c r="K35" s="25"/>
      <c r="M35" s="25"/>
    </row>
    <row r="36" spans="9:13">
      <c r="I36" s="13"/>
      <c r="K36" s="25"/>
      <c r="M36" s="25"/>
    </row>
    <row r="37" spans="9:13">
      <c r="I37" s="13"/>
      <c r="K37" s="25"/>
      <c r="M37" s="25"/>
    </row>
    <row r="38" spans="9:13">
      <c r="I38" s="13"/>
      <c r="K38" s="25"/>
      <c r="M38" s="25"/>
    </row>
    <row r="39" spans="9:13">
      <c r="I39" s="13"/>
      <c r="K39" s="25"/>
      <c r="M39" s="25"/>
    </row>
    <row r="40" spans="9:13">
      <c r="I40" s="13"/>
      <c r="K40" s="25"/>
      <c r="M40" s="25"/>
    </row>
    <row r="41" spans="9:13">
      <c r="I41" s="13"/>
      <c r="K41" s="25"/>
      <c r="M41" s="25"/>
    </row>
    <row r="42" spans="9:13">
      <c r="I42" s="13"/>
      <c r="K42" s="25"/>
      <c r="M42" s="25"/>
    </row>
    <row r="43" spans="9:13">
      <c r="I43" s="13"/>
      <c r="K43" s="25"/>
      <c r="M43" s="25"/>
    </row>
    <row r="44" spans="9:13">
      <c r="I44" s="13"/>
      <c r="K44" s="25"/>
      <c r="M44" s="25"/>
    </row>
    <row r="45" spans="9:13">
      <c r="I45" s="13"/>
      <c r="K45" s="25"/>
      <c r="M45" s="25"/>
    </row>
    <row r="46" spans="9:13">
      <c r="I46" s="13"/>
      <c r="K46" s="25"/>
      <c r="M46" s="25"/>
    </row>
    <row r="47" spans="9:13">
      <c r="I47" s="13"/>
      <c r="K47" s="25"/>
      <c r="M47" s="25"/>
    </row>
    <row r="48" spans="9:13">
      <c r="I48" s="13"/>
      <c r="K48" s="25"/>
      <c r="M48" s="25"/>
    </row>
    <row r="49" spans="9:11">
      <c r="I49" s="13"/>
      <c r="K49" s="25"/>
    </row>
    <row r="50" spans="9:11">
      <c r="I50" s="13"/>
      <c r="K50" s="25"/>
    </row>
    <row r="51" spans="9:11">
      <c r="I51" s="13"/>
    </row>
    <row r="52" spans="9:11">
      <c r="I52" s="13"/>
    </row>
    <row r="53" spans="9:11">
      <c r="I53" s="13"/>
    </row>
    <row r="54" spans="9:11">
      <c r="I54" s="13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workbookViewId="0">
      <selection activeCell="P18" sqref="P18"/>
    </sheetView>
  </sheetViews>
  <sheetFormatPr defaultRowHeight="12.75"/>
  <cols>
    <col min="1" max="1" width="0.7109375" style="16" customWidth="1"/>
    <col min="2" max="2" width="6.42578125" style="17" customWidth="1"/>
    <col min="3" max="3" width="0.28515625" style="16" customWidth="1"/>
    <col min="4" max="5" width="7.7109375" style="5" customWidth="1"/>
    <col min="6" max="6" width="8.5703125" style="5" customWidth="1"/>
    <col min="7" max="7" width="7.7109375" style="5" customWidth="1"/>
    <col min="8" max="10" width="7.7109375" customWidth="1"/>
  </cols>
  <sheetData>
    <row r="1" spans="1:10" ht="24" customHeight="1">
      <c r="A1" s="2"/>
      <c r="B1" s="70" t="s">
        <v>35</v>
      </c>
      <c r="C1" s="2"/>
    </row>
    <row r="2" spans="1:10" ht="24" customHeight="1">
      <c r="A2" s="60"/>
      <c r="B2" s="60" t="s">
        <v>34</v>
      </c>
      <c r="C2" s="54"/>
      <c r="D2" s="55"/>
      <c r="E2" s="56"/>
      <c r="F2" s="56"/>
      <c r="G2" s="56"/>
      <c r="H2" s="54"/>
      <c r="I2" s="54"/>
      <c r="J2" s="54"/>
    </row>
    <row r="3" spans="1:10" ht="24" customHeight="1">
      <c r="A3" s="57"/>
      <c r="B3" s="62" t="s">
        <v>33</v>
      </c>
      <c r="C3" s="57"/>
      <c r="D3" s="58"/>
      <c r="E3" s="59"/>
      <c r="F3" s="59"/>
      <c r="G3" s="59"/>
      <c r="H3" s="57"/>
      <c r="I3" s="57"/>
      <c r="J3" s="57"/>
    </row>
    <row r="4" spans="1:10" ht="28.5" customHeight="1">
      <c r="A4" s="8"/>
      <c r="B4" s="9" t="s">
        <v>2</v>
      </c>
      <c r="C4" s="8"/>
      <c r="D4" s="12" t="s">
        <v>25</v>
      </c>
      <c r="E4" s="12" t="s">
        <v>26</v>
      </c>
      <c r="F4" s="12" t="s">
        <v>27</v>
      </c>
      <c r="G4" s="12" t="s">
        <v>28</v>
      </c>
      <c r="H4" s="12" t="s">
        <v>29</v>
      </c>
      <c r="I4" s="12" t="s">
        <v>30</v>
      </c>
      <c r="J4" s="12" t="s">
        <v>31</v>
      </c>
    </row>
    <row r="5" spans="1:10" s="67" customFormat="1" ht="14.25">
      <c r="A5" s="64"/>
      <c r="B5" s="65">
        <f>'[7]stop_distance_10km 10% descent'!B22</f>
        <v>10</v>
      </c>
      <c r="C5" s="64"/>
      <c r="D5" s="63">
        <f>'Summary calcs 5% ascent'!L3</f>
        <v>5.1604360880154525</v>
      </c>
      <c r="E5" s="63">
        <f>'Summary calcs 2.5% ascent'!L3</f>
        <v>5.2349959344006951</v>
      </c>
      <c r="F5" s="63">
        <f>'Summary calcs 0% level'!L3</f>
        <v>5.3244677500629871</v>
      </c>
      <c r="G5" s="63">
        <f>'Summary calcs 2.5% descent'!L3</f>
        <v>5.4338221914280114</v>
      </c>
      <c r="H5" s="66">
        <f>'Summary calcs 5% descent'!L3</f>
        <v>5.5705152431342908</v>
      </c>
      <c r="I5" s="66">
        <f>'Summary calcs 7.5% descent'!L3</f>
        <v>5.7462634524709353</v>
      </c>
      <c r="J5" s="66">
        <f>'Summary calcs 10% descent'!L3</f>
        <v>5.9805943982531282</v>
      </c>
    </row>
    <row r="6" spans="1:10" s="15" customFormat="1">
      <c r="A6" s="68"/>
      <c r="B6" s="61"/>
      <c r="C6" s="68"/>
      <c r="D6" s="69">
        <f t="shared" ref="D6:J6" si="0">D5*1.6</f>
        <v>8.2566977408247251</v>
      </c>
      <c r="E6" s="69">
        <f t="shared" si="0"/>
        <v>8.3759934950411132</v>
      </c>
      <c r="F6" s="69">
        <f t="shared" si="0"/>
        <v>8.5191484001007804</v>
      </c>
      <c r="G6" s="69">
        <f t="shared" si="0"/>
        <v>8.6941155062848186</v>
      </c>
      <c r="H6" s="69">
        <f t="shared" si="0"/>
        <v>8.9128243890148653</v>
      </c>
      <c r="I6" s="69">
        <f t="shared" si="0"/>
        <v>9.1940215239534968</v>
      </c>
      <c r="J6" s="69">
        <f t="shared" si="0"/>
        <v>9.5689510372050055</v>
      </c>
    </row>
    <row r="7" spans="1:10" ht="7.5" customHeight="1"/>
    <row r="8" spans="1:10" s="67" customFormat="1" ht="14.25">
      <c r="A8" s="64"/>
      <c r="B8" s="65">
        <f>'[7] stop_distance 20km 10% descent'!B22</f>
        <v>20</v>
      </c>
      <c r="C8" s="64"/>
      <c r="D8" s="63">
        <f>'Summary calcs 5% ascent'!L5</f>
        <v>11.961188796506256</v>
      </c>
      <c r="E8" s="63">
        <f>'Summary calcs 2.5% ascent'!L5</f>
        <v>12.259428182047229</v>
      </c>
      <c r="F8" s="63">
        <f>'Summary calcs 0% level'!L5</f>
        <v>12.617315444696397</v>
      </c>
      <c r="G8" s="63">
        <f>'Summary calcs 2.5% descent'!L5</f>
        <v>13.05473321015649</v>
      </c>
      <c r="H8" s="66">
        <f>'Summary calcs 5% descent'!L5</f>
        <v>13.601505416981604</v>
      </c>
      <c r="I8" s="66">
        <f>'Summary calcs 7.5% descent'!L5</f>
        <v>14.304498254328186</v>
      </c>
      <c r="J8" s="66">
        <f>'Summary calcs 10% descent'!L5</f>
        <v>15.241822037456958</v>
      </c>
    </row>
    <row r="9" spans="1:10" s="15" customFormat="1">
      <c r="A9" s="68"/>
      <c r="B9" s="61"/>
      <c r="C9" s="68"/>
      <c r="D9" s="69">
        <f t="shared" ref="D9:J9" si="1">D8*1.6</f>
        <v>19.137902074410011</v>
      </c>
      <c r="E9" s="69">
        <f t="shared" si="1"/>
        <v>19.615085091275567</v>
      </c>
      <c r="F9" s="69">
        <f t="shared" si="1"/>
        <v>20.187704711514236</v>
      </c>
      <c r="G9" s="69">
        <f t="shared" si="1"/>
        <v>20.887573136250385</v>
      </c>
      <c r="H9" s="69">
        <f t="shared" si="1"/>
        <v>21.762408667170568</v>
      </c>
      <c r="I9" s="69">
        <f t="shared" si="1"/>
        <v>22.887197206925098</v>
      </c>
      <c r="J9" s="69">
        <f t="shared" si="1"/>
        <v>24.386915259931133</v>
      </c>
    </row>
    <row r="10" spans="1:10" ht="7.5" customHeight="1"/>
    <row r="11" spans="1:10" s="67" customFormat="1" ht="14.25">
      <c r="A11" s="64"/>
      <c r="B11" s="65">
        <f>'[7]stop_distance 30km 10% descent'!B22</f>
        <v>30</v>
      </c>
      <c r="C11" s="64"/>
      <c r="D11" s="63">
        <f>'Summary calcs 5% ascent'!L7</f>
        <v>20.402258125472414</v>
      </c>
      <c r="E11" s="63">
        <f>'Summary calcs 2.5% ascent'!L7</f>
        <v>21.073296742939601</v>
      </c>
      <c r="F11" s="63">
        <f>'Summary calcs 0% level'!L7</f>
        <v>21.878543083900226</v>
      </c>
      <c r="G11" s="63">
        <f>'Summary calcs 2.5% descent'!L7</f>
        <v>22.862733056185441</v>
      </c>
      <c r="H11" s="66">
        <f>'Summary calcs 5% descent'!L7</f>
        <v>24.09297052154195</v>
      </c>
      <c r="I11" s="66">
        <f>'Summary calcs 7.5% descent'!L7</f>
        <v>25.674704405571752</v>
      </c>
      <c r="J11" s="66">
        <f>'Summary calcs 10% descent'!L7</f>
        <v>27.783682917611493</v>
      </c>
    </row>
    <row r="12" spans="1:10" s="15" customFormat="1">
      <c r="A12" s="68"/>
      <c r="B12" s="61"/>
      <c r="C12" s="68"/>
      <c r="D12" s="69">
        <f t="shared" ref="D12:J12" si="2">D11*1.6</f>
        <v>32.643613000755863</v>
      </c>
      <c r="E12" s="69">
        <f t="shared" si="2"/>
        <v>33.717274788703364</v>
      </c>
      <c r="F12" s="69">
        <f t="shared" si="2"/>
        <v>35.005668934240362</v>
      </c>
      <c r="G12" s="69">
        <f t="shared" si="2"/>
        <v>36.580372889896708</v>
      </c>
      <c r="H12" s="69">
        <f t="shared" si="2"/>
        <v>38.548752834467123</v>
      </c>
      <c r="I12" s="69">
        <f t="shared" si="2"/>
        <v>41.079527048914805</v>
      </c>
      <c r="J12" s="69">
        <f t="shared" si="2"/>
        <v>44.453892668178391</v>
      </c>
    </row>
    <row r="13" spans="1:10" ht="6.75" customHeight="1"/>
    <row r="14" spans="1:10" s="67" customFormat="1" ht="14.25">
      <c r="A14" s="64"/>
      <c r="B14" s="65">
        <f>'[7]stop_distance 40km 10% descent'!B22</f>
        <v>40</v>
      </c>
      <c r="C14" s="64"/>
      <c r="D14" s="63">
        <f>'Summary calcs 5% ascent'!L9</f>
        <v>30.483644074913915</v>
      </c>
      <c r="E14" s="63">
        <f>'Summary calcs 2.5% ascent'!L9</f>
        <v>31.6766016170778</v>
      </c>
      <c r="F14" s="63">
        <f>'Summary calcs 0% level'!L9</f>
        <v>33.108150667674472</v>
      </c>
      <c r="G14" s="63">
        <f>'Summary calcs 2.5% descent'!L9</f>
        <v>34.857821729514846</v>
      </c>
      <c r="H14" s="66">
        <f>'Summary calcs 5% descent'!L9</f>
        <v>37.04491055681531</v>
      </c>
      <c r="I14" s="66">
        <f>'Summary calcs 7.5% descent'!L9</f>
        <v>39.856881906201629</v>
      </c>
      <c r="J14" s="66">
        <f>'Summary calcs 10% descent'!L9</f>
        <v>43.606177038716716</v>
      </c>
    </row>
    <row r="15" spans="1:10" s="15" customFormat="1">
      <c r="A15" s="68"/>
      <c r="B15" s="61"/>
      <c r="C15" s="68"/>
      <c r="D15" s="69">
        <f t="shared" ref="D15:J15" si="3">D14*1.6</f>
        <v>48.773830519862265</v>
      </c>
      <c r="E15" s="69">
        <f t="shared" si="3"/>
        <v>50.682562587324483</v>
      </c>
      <c r="F15" s="69">
        <f t="shared" si="3"/>
        <v>52.973041068279159</v>
      </c>
      <c r="G15" s="69">
        <f t="shared" si="3"/>
        <v>55.772514767223754</v>
      </c>
      <c r="H15" s="69">
        <f t="shared" si="3"/>
        <v>59.271856890904502</v>
      </c>
      <c r="I15" s="69">
        <f t="shared" si="3"/>
        <v>63.771011049922606</v>
      </c>
      <c r="J15" s="69">
        <f t="shared" si="3"/>
        <v>69.769883261946745</v>
      </c>
    </row>
    <row r="16" spans="1:10" ht="5.25" customHeight="1"/>
    <row r="17" spans="1:13" s="67" customFormat="1" ht="14.25">
      <c r="A17" s="64"/>
      <c r="B17" s="65">
        <f>'[7]stop_distance 50km 10% descent'!B22</f>
        <v>50</v>
      </c>
      <c r="C17" s="64"/>
      <c r="D17" s="63">
        <f>'Summary calcs 5% ascent'!L11</f>
        <v>42.205346644830769</v>
      </c>
      <c r="E17" s="63">
        <f>'Summary calcs 2.5% ascent'!L11</f>
        <v>44.069342804461847</v>
      </c>
      <c r="F17" s="63">
        <f>'Summary calcs 0% level'!L11</f>
        <v>46.306138196019141</v>
      </c>
      <c r="G17" s="63">
        <f>'Summary calcs 2.5% descent'!L11</f>
        <v>49.03999923014473</v>
      </c>
      <c r="H17" s="66">
        <f>'Summary calcs 5% descent'!L11</f>
        <v>52.45732552280171</v>
      </c>
      <c r="I17" s="66">
        <f>'Summary calcs 7.5% descent'!L11</f>
        <v>56.851030756217824</v>
      </c>
      <c r="J17" s="66">
        <f>'Summary calcs 10% descent'!L11</f>
        <v>62.709304400772652</v>
      </c>
    </row>
    <row r="18" spans="1:13" s="15" customFormat="1">
      <c r="A18" s="68"/>
      <c r="B18" s="61"/>
      <c r="C18" s="68"/>
      <c r="D18" s="69">
        <f t="shared" ref="D18:J18" si="4">D17*1.6</f>
        <v>67.528554631729236</v>
      </c>
      <c r="E18" s="69">
        <f t="shared" si="4"/>
        <v>70.510948487138961</v>
      </c>
      <c r="F18" s="69">
        <f t="shared" si="4"/>
        <v>74.089821113630634</v>
      </c>
      <c r="G18" s="69">
        <f t="shared" si="4"/>
        <v>78.463998768231576</v>
      </c>
      <c r="H18" s="69">
        <f t="shared" si="4"/>
        <v>83.931720836482739</v>
      </c>
      <c r="I18" s="69">
        <f t="shared" si="4"/>
        <v>90.961649209948519</v>
      </c>
      <c r="J18" s="69">
        <f t="shared" si="4"/>
        <v>100.33488704123624</v>
      </c>
    </row>
    <row r="19" spans="1:13" ht="4.5" customHeight="1">
      <c r="D19" s="53"/>
    </row>
    <row r="20" spans="1:13" s="67" customFormat="1" ht="14.25">
      <c r="A20" s="64"/>
      <c r="B20" s="65">
        <f>'[7]stop_distance 60km 10% descent'!B22</f>
        <v>60</v>
      </c>
      <c r="C20" s="64"/>
      <c r="D20" s="63">
        <f>'Summary calcs 5% ascent'!L13</f>
        <v>55.567365835222986</v>
      </c>
      <c r="E20" s="63">
        <f>'Summary calcs 2.5% ascent'!L13</f>
        <v>58.251520305091731</v>
      </c>
      <c r="F20" s="63">
        <f>'Summary calcs 0% level'!L13</f>
        <v>61.47250566893424</v>
      </c>
      <c r="G20" s="63">
        <f>'Summary calcs 2.5% descent'!L13</f>
        <v>65.409265558075091</v>
      </c>
      <c r="H20" s="66">
        <f>'Summary calcs 5% descent'!L13</f>
        <v>70.33021541950113</v>
      </c>
      <c r="I20" s="66">
        <f>'Summary calcs 7.5% descent'!L13</f>
        <v>76.657150955620338</v>
      </c>
      <c r="J20" s="66">
        <f>'Summary calcs 10% descent'!L13</f>
        <v>85.093065003779316</v>
      </c>
    </row>
    <row r="21" spans="1:13" s="15" customFormat="1">
      <c r="A21" s="68"/>
      <c r="B21" s="61"/>
      <c r="C21" s="68"/>
      <c r="D21" s="69">
        <f t="shared" ref="D21:J21" si="5">D20*1.6</f>
        <v>88.907785336356781</v>
      </c>
      <c r="E21" s="69">
        <f t="shared" si="5"/>
        <v>93.202432488146769</v>
      </c>
      <c r="F21" s="69">
        <f t="shared" si="5"/>
        <v>98.356009070294789</v>
      </c>
      <c r="G21" s="69">
        <f t="shared" si="5"/>
        <v>104.65482489292015</v>
      </c>
      <c r="H21" s="69">
        <f t="shared" si="5"/>
        <v>112.52834467120181</v>
      </c>
      <c r="I21" s="69">
        <f t="shared" si="5"/>
        <v>122.65144152899255</v>
      </c>
      <c r="J21" s="69">
        <f t="shared" si="5"/>
        <v>136.14890400604691</v>
      </c>
    </row>
    <row r="24" spans="1:13" s="5" customFormat="1">
      <c r="A24" s="16"/>
      <c r="B24" s="17"/>
      <c r="C24" s="16"/>
      <c r="H24"/>
      <c r="I24"/>
      <c r="J24"/>
      <c r="K24"/>
      <c r="L24"/>
      <c r="M24"/>
    </row>
    <row r="25" spans="1:13" s="5" customFormat="1">
      <c r="A25" s="16"/>
      <c r="B25" s="17"/>
      <c r="C25" s="16"/>
      <c r="H25"/>
      <c r="I25"/>
      <c r="J25"/>
      <c r="K25"/>
      <c r="L25"/>
      <c r="M25"/>
    </row>
    <row r="26" spans="1:13" s="5" customFormat="1">
      <c r="A26" s="16"/>
      <c r="B26" s="17"/>
      <c r="C26" s="16"/>
      <c r="H26"/>
      <c r="I26"/>
      <c r="J26"/>
      <c r="K26"/>
      <c r="L26"/>
      <c r="M26"/>
    </row>
    <row r="27" spans="1:13" s="5" customFormat="1">
      <c r="A27" s="16"/>
      <c r="B27" s="17"/>
      <c r="C27" s="16"/>
      <c r="H27"/>
      <c r="I27"/>
      <c r="J27"/>
      <c r="K27"/>
      <c r="L27"/>
      <c r="M27"/>
    </row>
    <row r="28" spans="1:13" s="5" customFormat="1">
      <c r="A28" s="16"/>
      <c r="B28" s="17"/>
      <c r="C28" s="16"/>
      <c r="H28"/>
      <c r="I28"/>
      <c r="J28"/>
      <c r="K28"/>
      <c r="L28"/>
      <c r="M28"/>
    </row>
    <row r="29" spans="1:13" s="5" customFormat="1">
      <c r="A29" s="16"/>
      <c r="B29" s="17"/>
      <c r="C29" s="16"/>
      <c r="H29"/>
      <c r="I29"/>
      <c r="J29"/>
      <c r="K29"/>
      <c r="L29"/>
      <c r="M29"/>
    </row>
    <row r="30" spans="1:13" s="5" customFormat="1">
      <c r="A30" s="16"/>
      <c r="B30" s="17"/>
      <c r="C30" s="16"/>
      <c r="H30"/>
      <c r="I30"/>
      <c r="J30"/>
      <c r="K30"/>
      <c r="L30"/>
      <c r="M30"/>
    </row>
    <row r="31" spans="1:13" s="5" customFormat="1">
      <c r="A31" s="16"/>
      <c r="B31" s="17"/>
      <c r="C31" s="16"/>
      <c r="H31"/>
      <c r="I31"/>
      <c r="J31"/>
      <c r="K31"/>
      <c r="L31"/>
      <c r="M31"/>
    </row>
    <row r="32" spans="1:13" s="5" customFormat="1">
      <c r="A32" s="16"/>
      <c r="B32" s="17"/>
      <c r="C32" s="16"/>
      <c r="H32"/>
      <c r="I32"/>
      <c r="J32"/>
      <c r="K32"/>
      <c r="L32"/>
      <c r="M32"/>
    </row>
    <row r="33" spans="1:13" s="5" customFormat="1">
      <c r="A33" s="16"/>
      <c r="B33" s="17"/>
      <c r="C33" s="16"/>
      <c r="H33"/>
      <c r="I33"/>
      <c r="J33"/>
      <c r="K33"/>
      <c r="L33"/>
      <c r="M33"/>
    </row>
    <row r="34" spans="1:13" s="5" customFormat="1">
      <c r="A34" s="16"/>
      <c r="B34" s="17"/>
      <c r="C34" s="16"/>
      <c r="H34"/>
      <c r="I34"/>
      <c r="J34"/>
      <c r="K34"/>
      <c r="L34"/>
      <c r="M34"/>
    </row>
    <row r="35" spans="1:13" s="5" customFormat="1">
      <c r="A35" s="16"/>
      <c r="B35" s="17"/>
      <c r="C35" s="16"/>
      <c r="H35"/>
      <c r="I35"/>
      <c r="J35"/>
      <c r="K35"/>
      <c r="L35"/>
      <c r="M35"/>
    </row>
    <row r="36" spans="1:13" s="5" customFormat="1">
      <c r="A36" s="16"/>
      <c r="B36" s="17"/>
      <c r="C36" s="16"/>
      <c r="H36"/>
      <c r="I36"/>
      <c r="J36"/>
      <c r="K36"/>
      <c r="L36"/>
      <c r="M36"/>
    </row>
    <row r="37" spans="1:13" s="5" customFormat="1">
      <c r="A37" s="16"/>
      <c r="B37" s="17"/>
      <c r="C37" s="16"/>
      <c r="H37"/>
      <c r="I37"/>
      <c r="J37"/>
      <c r="K37"/>
      <c r="L37"/>
      <c r="M37"/>
    </row>
    <row r="38" spans="1:13" s="5" customFormat="1">
      <c r="A38" s="16"/>
      <c r="B38" s="17"/>
      <c r="C38" s="16"/>
      <c r="H38"/>
      <c r="I38"/>
      <c r="J38"/>
      <c r="K38"/>
      <c r="L38"/>
      <c r="M38"/>
    </row>
    <row r="39" spans="1:13" s="5" customFormat="1">
      <c r="A39" s="16"/>
      <c r="B39" s="17"/>
      <c r="C39" s="16"/>
      <c r="H39"/>
      <c r="I39"/>
      <c r="J39"/>
      <c r="K39"/>
      <c r="L39"/>
      <c r="M39"/>
    </row>
    <row r="40" spans="1:13" s="5" customFormat="1">
      <c r="A40" s="16"/>
      <c r="B40" s="17"/>
      <c r="C40" s="16"/>
      <c r="H40"/>
      <c r="I40"/>
      <c r="J40"/>
      <c r="K40"/>
      <c r="L40"/>
      <c r="M40"/>
    </row>
    <row r="41" spans="1:13" s="5" customFormat="1">
      <c r="A41" s="16"/>
      <c r="B41" s="17"/>
      <c r="C41" s="16"/>
      <c r="H41"/>
      <c r="I41"/>
      <c r="J41"/>
      <c r="K41"/>
      <c r="L41"/>
      <c r="M41"/>
    </row>
    <row r="42" spans="1:13" s="5" customFormat="1">
      <c r="A42" s="16"/>
      <c r="B42" s="17"/>
      <c r="C42" s="16"/>
      <c r="H42"/>
      <c r="I42"/>
      <c r="J42"/>
      <c r="K42"/>
      <c r="L42"/>
      <c r="M42"/>
    </row>
    <row r="43" spans="1:13" s="5" customFormat="1">
      <c r="A43" s="16"/>
      <c r="B43" s="17"/>
      <c r="C43" s="16"/>
      <c r="H43"/>
      <c r="I43"/>
      <c r="J43"/>
      <c r="K43"/>
      <c r="L43"/>
      <c r="M43"/>
    </row>
    <row r="44" spans="1:13" s="5" customFormat="1">
      <c r="A44" s="16"/>
      <c r="B44" s="17"/>
      <c r="C44" s="16"/>
      <c r="H44"/>
      <c r="I44"/>
      <c r="J44"/>
      <c r="K44"/>
      <c r="L44"/>
      <c r="M44"/>
    </row>
    <row r="45" spans="1:13" s="5" customFormat="1">
      <c r="A45" s="16"/>
      <c r="B45" s="17"/>
      <c r="C45" s="16"/>
      <c r="H45"/>
      <c r="I45"/>
      <c r="J45"/>
      <c r="K45"/>
      <c r="L45"/>
      <c r="M45"/>
    </row>
    <row r="46" spans="1:13" s="5" customFormat="1">
      <c r="A46" s="16"/>
      <c r="B46" s="17"/>
      <c r="C46" s="16"/>
      <c r="H46"/>
      <c r="I46"/>
      <c r="J46"/>
      <c r="K46"/>
      <c r="L46"/>
      <c r="M46"/>
    </row>
    <row r="47" spans="1:13" s="5" customFormat="1">
      <c r="A47" s="16"/>
      <c r="B47" s="17"/>
      <c r="C47" s="16"/>
      <c r="H47"/>
      <c r="I47"/>
      <c r="J47"/>
      <c r="K47"/>
      <c r="L47"/>
      <c r="M47"/>
    </row>
    <row r="48" spans="1:13" s="5" customFormat="1">
      <c r="A48" s="16"/>
      <c r="B48" s="17"/>
      <c r="C48" s="16"/>
      <c r="H48"/>
      <c r="I48"/>
      <c r="J48"/>
      <c r="K48"/>
      <c r="L48"/>
      <c r="M48"/>
    </row>
    <row r="49" spans="1:13" s="5" customFormat="1">
      <c r="A49" s="16"/>
      <c r="B49" s="17"/>
      <c r="C49" s="16"/>
      <c r="H49"/>
      <c r="I49"/>
      <c r="J49"/>
      <c r="K49"/>
      <c r="L49"/>
      <c r="M49"/>
    </row>
    <row r="50" spans="1:13" s="5" customFormat="1">
      <c r="A50" s="16"/>
      <c r="B50" s="17"/>
      <c r="C50" s="16"/>
      <c r="H50"/>
      <c r="I50"/>
      <c r="J50"/>
      <c r="K50"/>
      <c r="L50"/>
      <c r="M50"/>
    </row>
    <row r="51" spans="1:13" s="5" customFormat="1">
      <c r="A51" s="16"/>
      <c r="B51" s="17"/>
      <c r="C51" s="16"/>
      <c r="H51"/>
      <c r="I51"/>
      <c r="J51"/>
      <c r="K51"/>
      <c r="L51"/>
      <c r="M51"/>
    </row>
    <row r="52" spans="1:13" s="5" customFormat="1">
      <c r="A52" s="16"/>
      <c r="B52" s="17"/>
      <c r="C52" s="16"/>
      <c r="H52"/>
      <c r="I52"/>
      <c r="J52"/>
      <c r="K52"/>
      <c r="L52"/>
      <c r="M52"/>
    </row>
    <row r="53" spans="1:13" s="5" customFormat="1">
      <c r="A53" s="16"/>
      <c r="B53" s="17"/>
      <c r="C53" s="16"/>
      <c r="H53"/>
      <c r="I53"/>
      <c r="J53"/>
      <c r="K53"/>
      <c r="L53"/>
      <c r="M53"/>
    </row>
    <row r="54" spans="1:13" s="5" customFormat="1">
      <c r="A54" s="16"/>
      <c r="B54" s="17"/>
      <c r="C54" s="16"/>
      <c r="H54"/>
      <c r="I54"/>
      <c r="J54"/>
      <c r="K54"/>
      <c r="L54"/>
      <c r="M54"/>
    </row>
    <row r="55" spans="1:13" s="5" customFormat="1">
      <c r="A55" s="16"/>
      <c r="B55" s="17"/>
      <c r="C55" s="16"/>
      <c r="H55"/>
      <c r="I55"/>
      <c r="J55"/>
      <c r="K55"/>
      <c r="L55"/>
      <c r="M55"/>
    </row>
    <row r="56" spans="1:13" s="5" customFormat="1">
      <c r="A56" s="16"/>
      <c r="B56" s="17"/>
      <c r="C56" s="16"/>
      <c r="H56"/>
      <c r="I56"/>
      <c r="J56"/>
      <c r="K56"/>
      <c r="L56"/>
      <c r="M56"/>
    </row>
    <row r="57" spans="1:13" s="5" customFormat="1">
      <c r="A57" s="16"/>
      <c r="B57" s="17"/>
      <c r="C57" s="16"/>
      <c r="H57"/>
      <c r="I57"/>
      <c r="J57"/>
      <c r="K57"/>
      <c r="L57"/>
      <c r="M57"/>
    </row>
    <row r="58" spans="1:13" s="5" customFormat="1">
      <c r="A58" s="16"/>
      <c r="B58" s="17"/>
      <c r="C58" s="16"/>
      <c r="H58"/>
      <c r="I58"/>
      <c r="J58"/>
      <c r="K58"/>
      <c r="L58"/>
      <c r="M58"/>
    </row>
    <row r="59" spans="1:13" s="5" customFormat="1">
      <c r="A59" s="16"/>
      <c r="B59" s="17"/>
      <c r="C59" s="16"/>
      <c r="H59"/>
      <c r="I59"/>
      <c r="J59"/>
      <c r="K59"/>
      <c r="L59"/>
      <c r="M59"/>
    </row>
    <row r="60" spans="1:13" s="5" customFormat="1">
      <c r="A60" s="16"/>
      <c r="B60" s="17"/>
      <c r="C60" s="16"/>
      <c r="H60"/>
      <c r="I60"/>
      <c r="J60"/>
      <c r="K60"/>
      <c r="L60"/>
      <c r="M60"/>
    </row>
    <row r="61" spans="1:13" s="5" customFormat="1">
      <c r="A61" s="16"/>
      <c r="B61" s="17"/>
      <c r="C61" s="16"/>
      <c r="H61"/>
      <c r="I61"/>
      <c r="J61"/>
      <c r="K61"/>
      <c r="L61"/>
      <c r="M6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calcs 5% ascent</vt:lpstr>
      <vt:lpstr>Summary calcs 2.5% ascent</vt:lpstr>
      <vt:lpstr>Summary calcs 0% level</vt:lpstr>
      <vt:lpstr>Summary calcs 2.5% descent</vt:lpstr>
      <vt:lpstr>Summary calcs 5% descent</vt:lpstr>
      <vt:lpstr>Summary calcs 7.5% descent</vt:lpstr>
      <vt:lpstr>Summary calcs 10% descent</vt:lpstr>
      <vt:lpstr>Grand Summary calcs 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dcterms:created xsi:type="dcterms:W3CDTF">2012-07-07T09:00:39Z</dcterms:created>
  <dcterms:modified xsi:type="dcterms:W3CDTF">2012-07-10T04:25:29Z</dcterms:modified>
</cp:coreProperties>
</file>