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5600" windowHeight="9240" activeTab="2"/>
  </bookViews>
  <sheets>
    <sheet name="Car rentals" sheetId="1" r:id="rId1"/>
    <sheet name="Costs reconciliation" sheetId="2" r:id="rId2"/>
    <sheet name="Costs reconciliation-2nd" sheetId="4" r:id="rId3"/>
  </sheets>
  <calcPr calcId="145621"/>
</workbook>
</file>

<file path=xl/calcChain.xml><?xml version="1.0" encoding="utf-8"?>
<calcChain xmlns="http://schemas.openxmlformats.org/spreadsheetml/2006/main">
  <c r="G17" i="4" l="1"/>
  <c r="F15" i="4"/>
  <c r="E8" i="4"/>
  <c r="J7" i="4"/>
  <c r="I7" i="4"/>
  <c r="H7" i="4"/>
  <c r="E6" i="4"/>
  <c r="K6" i="4" s="1"/>
  <c r="D6" i="4"/>
  <c r="E5" i="4"/>
  <c r="I5" i="4" s="1"/>
  <c r="I6" i="4"/>
  <c r="G7" i="4" l="1"/>
  <c r="G5" i="4"/>
  <c r="J5" i="4" s="1"/>
  <c r="H6" i="4"/>
  <c r="H5" i="4"/>
  <c r="K8" i="4"/>
  <c r="G6" i="4"/>
  <c r="I8" i="4"/>
  <c r="H10" i="2"/>
  <c r="F10" i="2"/>
  <c r="H8" i="4" l="1"/>
  <c r="F5" i="2"/>
  <c r="K8" i="2"/>
  <c r="J8" i="2"/>
  <c r="I8" i="2"/>
  <c r="H8" i="2"/>
  <c r="G8" i="2"/>
  <c r="F8" i="2"/>
  <c r="G7" i="2"/>
  <c r="J7" i="2"/>
  <c r="I7" i="2"/>
  <c r="F6" i="2"/>
  <c r="H7" i="2"/>
  <c r="F7" i="2"/>
  <c r="D7" i="2"/>
  <c r="J6" i="2"/>
  <c r="H6" i="2"/>
  <c r="G6" i="2"/>
  <c r="H5" i="2"/>
  <c r="I5" i="2"/>
  <c r="G5" i="2"/>
  <c r="C3" i="1" l="1"/>
  <c r="H3" i="1"/>
  <c r="E3" i="1"/>
  <c r="E7" i="1"/>
  <c r="C11" i="1" l="1"/>
  <c r="D10" i="1" l="1"/>
  <c r="E10" i="1"/>
  <c r="E6" i="1"/>
  <c r="J8" i="4"/>
  <c r="I10" i="4" s="1"/>
  <c r="G8" i="4"/>
  <c r="G10" i="4" l="1"/>
  <c r="L8" i="4"/>
</calcChain>
</file>

<file path=xl/sharedStrings.xml><?xml version="1.0" encoding="utf-8"?>
<sst xmlns="http://schemas.openxmlformats.org/spreadsheetml/2006/main" count="66" uniqueCount="46">
  <si>
    <t>rate</t>
  </si>
  <si>
    <t>Europcar</t>
  </si>
  <si>
    <t>Sixt</t>
  </si>
  <si>
    <t>Ford Focus C-Max</t>
  </si>
  <si>
    <t>Renault Grand Scenic</t>
  </si>
  <si>
    <t>France driver's llicence</t>
  </si>
  <si>
    <t>Foreign driver's licence</t>
  </si>
  <si>
    <t>Hertz</t>
  </si>
  <si>
    <t>5 door - 5 persons</t>
  </si>
  <si>
    <t>03 9698.2555</t>
  </si>
  <si>
    <t>Renault Scenic or Opal Astra</t>
  </si>
  <si>
    <t xml:space="preserve">3pm pick up - 10am return </t>
  </si>
  <si>
    <t>Avis</t>
  </si>
  <si>
    <t>if pay now</t>
  </si>
  <si>
    <t>Citroen C4 or similar</t>
  </si>
  <si>
    <t>All from Grenoble train station</t>
  </si>
  <si>
    <t> 0820 61 16 51</t>
  </si>
  <si>
    <t>Gare Sncf,</t>
  </si>
  <si>
    <t>Opal Astra SW</t>
  </si>
  <si>
    <t>from</t>
  </si>
  <si>
    <t>to</t>
  </si>
  <si>
    <t>Quotes 5 door 5 seater manual SUVs</t>
  </si>
  <si>
    <t>1st Base Camp - accommodation</t>
  </si>
  <si>
    <t>Le Colporteur camp ground</t>
  </si>
  <si>
    <t>Camping Grands Cols</t>
  </si>
  <si>
    <t>2nd Base Camp - accommodation</t>
  </si>
  <si>
    <t>Grenoble</t>
  </si>
  <si>
    <t>AUD</t>
  </si>
  <si>
    <t>Paid by</t>
  </si>
  <si>
    <t>Phil</t>
  </si>
  <si>
    <t>Syd</t>
  </si>
  <si>
    <t>Phil owes</t>
  </si>
  <si>
    <t>Syd owes</t>
  </si>
  <si>
    <t>Shane owes</t>
  </si>
  <si>
    <t>Steve owes</t>
  </si>
  <si>
    <t>Barry owes</t>
  </si>
  <si>
    <t>Variance</t>
  </si>
  <si>
    <t>SUV rental from SixT 'rent a car'</t>
  </si>
  <si>
    <t>Debits</t>
  </si>
  <si>
    <t>Total net</t>
  </si>
  <si>
    <t>Credits</t>
  </si>
  <si>
    <t>1stBaseCamp - remaining accom</t>
  </si>
  <si>
    <t>Steve</t>
  </si>
  <si>
    <t>Car rentaL ins excess</t>
  </si>
  <si>
    <t>Bike rack</t>
  </si>
  <si>
    <t>Total Dr.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</si>
</sst>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EUR]\ #,##0.00;\-[$EUR]\ #,##0.00"/>
    <numFmt numFmtId="165" formatCode="[$AUD]\ #,##0.00;\-[$AUD]\ #,##0.00"/>
    <numFmt numFmtId="166" formatCode="[$AUD]\ #,##0.00"/>
    <numFmt numFmtId="167" formatCode="0\ &quot;days&quot;"/>
    <numFmt numFmtId="168" formatCode="0.00\ &quot;Euro per day&quot;"/>
    <numFmt numFmtId="169" formatCode="[$EUR]\ #,##0.00"/>
    <numFmt numFmtId="170" formatCode="&quot;$&quot;#,##0.00"/>
  </numFmts>
  <fonts count="14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333333"/>
      <name val="Arial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9"/>
      <color rgb="FF000000"/>
      <name val="Inherit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11"/>
      <color rgb="FF222222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164" fontId="2" fillId="0" borderId="0" xfId="1" applyNumberFormat="1" applyFont="1"/>
    <xf numFmtId="165" fontId="2" fillId="0" borderId="0" xfId="1" applyNumberFormat="1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166" fontId="2" fillId="0" borderId="0" xfId="0" applyNumberFormat="1" applyFont="1"/>
    <xf numFmtId="0" fontId="3" fillId="0" borderId="0" xfId="0" applyFont="1"/>
    <xf numFmtId="167" fontId="6" fillId="0" borderId="0" xfId="0" applyNumberFormat="1" applyFont="1"/>
    <xf numFmtId="168" fontId="6" fillId="0" borderId="0" xfId="1" applyNumberFormat="1" applyFont="1"/>
    <xf numFmtId="0" fontId="6" fillId="0" borderId="0" xfId="0" applyFont="1"/>
    <xf numFmtId="0" fontId="7" fillId="0" borderId="0" xfId="0" applyFont="1" applyAlignment="1">
      <alignment horizontal="left" vertical="center" wrapText="1"/>
    </xf>
    <xf numFmtId="0" fontId="8" fillId="0" borderId="0" xfId="0" applyFont="1"/>
    <xf numFmtId="15" fontId="2" fillId="0" borderId="0" xfId="0" applyNumberFormat="1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7" fontId="2" fillId="0" borderId="0" xfId="0" applyNumberFormat="1" applyFont="1"/>
    <xf numFmtId="0" fontId="9" fillId="0" borderId="0" xfId="0" applyFont="1"/>
    <xf numFmtId="0" fontId="10" fillId="0" borderId="0" xfId="0" applyFont="1"/>
    <xf numFmtId="8" fontId="10" fillId="0" borderId="0" xfId="0" applyNumberFormat="1" applyFont="1"/>
    <xf numFmtId="8" fontId="9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9" fillId="0" borderId="1" xfId="0" applyFont="1" applyBorder="1"/>
    <xf numFmtId="8" fontId="5" fillId="0" borderId="1" xfId="0" applyNumberFormat="1" applyFont="1" applyBorder="1"/>
    <xf numFmtId="0" fontId="9" fillId="0" borderId="1" xfId="0" applyFont="1" applyBorder="1" applyAlignment="1">
      <alignment horizontal="center"/>
    </xf>
    <xf numFmtId="8" fontId="9" fillId="0" borderId="1" xfId="0" applyNumberFormat="1" applyFont="1" applyBorder="1"/>
    <xf numFmtId="170" fontId="5" fillId="0" borderId="1" xfId="0" applyNumberFormat="1" applyFont="1" applyBorder="1"/>
    <xf numFmtId="0" fontId="9" fillId="0" borderId="2" xfId="0" applyFont="1" applyBorder="1" applyAlignment="1">
      <alignment horizontal="center"/>
    </xf>
    <xf numFmtId="0" fontId="9" fillId="0" borderId="2" xfId="0" applyFont="1" applyBorder="1"/>
    <xf numFmtId="8" fontId="9" fillId="0" borderId="2" xfId="0" applyNumberFormat="1" applyFont="1" applyBorder="1"/>
    <xf numFmtId="170" fontId="5" fillId="0" borderId="2" xfId="0" applyNumberFormat="1" applyFont="1" applyBorder="1"/>
    <xf numFmtId="0" fontId="9" fillId="0" borderId="3" xfId="0" applyFont="1" applyBorder="1"/>
    <xf numFmtId="169" fontId="9" fillId="0" borderId="3" xfId="0" applyNumberFormat="1" applyFont="1" applyBorder="1"/>
    <xf numFmtId="0" fontId="11" fillId="0" borderId="3" xfId="0" applyFont="1" applyBorder="1" applyAlignment="1">
      <alignment horizontal="center"/>
    </xf>
    <xf numFmtId="170" fontId="9" fillId="0" borderId="4" xfId="0" applyNumberFormat="1" applyFont="1" applyBorder="1"/>
    <xf numFmtId="170" fontId="12" fillId="0" borderId="4" xfId="0" applyNumberFormat="1" applyFont="1" applyBorder="1"/>
    <xf numFmtId="170" fontId="9" fillId="0" borderId="5" xfId="0" applyNumberFormat="1" applyFont="1" applyBorder="1"/>
    <xf numFmtId="170" fontId="13" fillId="0" borderId="3" xfId="0" applyNumberFormat="1" applyFont="1" applyBorder="1"/>
    <xf numFmtId="8" fontId="0" fillId="0" borderId="0" xfId="0" applyNumberFormat="1"/>
    <xf numFmtId="0" fontId="9" fillId="0" borderId="0" xfId="0" applyFont="1" applyFill="1" applyBorder="1" applyAlignment="1">
      <alignment horizontal="center"/>
    </xf>
    <xf numFmtId="169" fontId="10" fillId="0" borderId="0" xfId="0" applyNumberFormat="1" applyFont="1"/>
    <xf numFmtId="43" fontId="10" fillId="0" borderId="0" xfId="2" applyFont="1"/>
    <xf numFmtId="43" fontId="9" fillId="0" borderId="0" xfId="0" applyNumberFormat="1" applyFont="1"/>
    <xf numFmtId="170" fontId="9" fillId="0" borderId="3" xfId="0" applyNumberFormat="1" applyFont="1" applyBorder="1"/>
    <xf numFmtId="8" fontId="9" fillId="0" borderId="5" xfId="0" applyNumberFormat="1" applyFont="1" applyBorder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5"/>
  <sheetViews>
    <sheetView workbookViewId="0">
      <selection activeCell="C12" sqref="C12:C13"/>
    </sheetView>
  </sheetViews>
  <sheetFormatPr defaultRowHeight="12.75"/>
  <cols>
    <col min="1" max="1" width="17.42578125" customWidth="1"/>
    <col min="2" max="2" width="32.42578125" customWidth="1"/>
    <col min="3" max="3" width="14.42578125" customWidth="1"/>
    <col min="4" max="4" width="13.85546875" bestFit="1" customWidth="1"/>
    <col min="5" max="5" width="9.28515625" bestFit="1" customWidth="1"/>
    <col min="6" max="6" width="9.42578125" bestFit="1" customWidth="1"/>
    <col min="7" max="7" width="12" bestFit="1" customWidth="1"/>
  </cols>
  <sheetData>
    <row r="2" spans="1:8" ht="15.75">
      <c r="A2" s="8" t="s">
        <v>21</v>
      </c>
      <c r="D2" s="16" t="s">
        <v>19</v>
      </c>
      <c r="E2" s="15"/>
      <c r="G2" s="16" t="s">
        <v>20</v>
      </c>
    </row>
    <row r="3" spans="1:8" ht="15">
      <c r="B3" s="1"/>
      <c r="C3" s="17">
        <f>G3-D3</f>
        <v>17</v>
      </c>
      <c r="D3" s="14">
        <v>41522</v>
      </c>
      <c r="E3" s="5" t="str">
        <f>TEXT(D3,"ddd")</f>
        <v>Thu</v>
      </c>
      <c r="G3" s="14">
        <v>41539</v>
      </c>
      <c r="H3" s="5" t="str">
        <f>TEXT(G3,"ddd")</f>
        <v>Sun</v>
      </c>
    </row>
    <row r="4" spans="1:8" ht="15">
      <c r="A4" s="1" t="s">
        <v>15</v>
      </c>
      <c r="B4" s="1"/>
      <c r="C4" s="1"/>
      <c r="D4" s="1"/>
      <c r="E4" s="1"/>
    </row>
    <row r="5" spans="1:8" ht="15.75">
      <c r="A5" s="1"/>
      <c r="B5" s="1"/>
      <c r="C5" s="1"/>
      <c r="D5" s="1"/>
      <c r="E5" s="2" t="s">
        <v>0</v>
      </c>
      <c r="F5" s="1"/>
      <c r="G5" s="1"/>
      <c r="H5" s="1"/>
    </row>
    <row r="6" spans="1:8" ht="15">
      <c r="A6" s="1" t="s">
        <v>1</v>
      </c>
      <c r="B6" s="1" t="s">
        <v>4</v>
      </c>
      <c r="C6" s="3">
        <v>498.83</v>
      </c>
      <c r="D6" s="4">
        <v>680.9</v>
      </c>
      <c r="E6" s="1">
        <f>C6/D6</f>
        <v>0.73260390659421359</v>
      </c>
      <c r="F6" s="1" t="s">
        <v>5</v>
      </c>
      <c r="G6" s="1"/>
      <c r="H6" s="1"/>
    </row>
    <row r="7" spans="1:8" ht="15">
      <c r="A7" s="1"/>
      <c r="B7" s="1"/>
      <c r="C7" s="1">
        <v>553.99</v>
      </c>
      <c r="D7" s="1">
        <v>840.22</v>
      </c>
      <c r="E7" s="1">
        <f>C7/D7</f>
        <v>0.65933922068029804</v>
      </c>
      <c r="F7" s="1" t="s">
        <v>6</v>
      </c>
      <c r="G7" s="1"/>
      <c r="H7" s="1"/>
    </row>
    <row r="8" spans="1:8" ht="15">
      <c r="A8" s="1"/>
      <c r="B8" s="1"/>
      <c r="C8" s="1"/>
      <c r="D8" s="1">
        <v>934.68</v>
      </c>
      <c r="E8" s="1"/>
      <c r="F8" s="1"/>
      <c r="G8" s="1"/>
      <c r="H8" s="1"/>
    </row>
    <row r="9" spans="1:8" ht="15">
      <c r="A9" s="1"/>
      <c r="B9" s="1"/>
      <c r="C9" s="1"/>
      <c r="D9" s="1"/>
      <c r="E9" s="1"/>
      <c r="F9" s="1"/>
      <c r="G9" s="1"/>
      <c r="H9" s="1"/>
    </row>
    <row r="10" spans="1:8" ht="15">
      <c r="A10" s="1" t="s">
        <v>2</v>
      </c>
      <c r="B10" s="6" t="s">
        <v>3</v>
      </c>
      <c r="C10" s="3">
        <v>578.89</v>
      </c>
      <c r="D10" s="7">
        <f>C10/E10</f>
        <v>790.18142653809912</v>
      </c>
      <c r="E10" s="1">
        <f>E6</f>
        <v>0.73260390659421359</v>
      </c>
      <c r="F10" s="1"/>
      <c r="G10" s="1"/>
      <c r="H10" s="1"/>
    </row>
    <row r="11" spans="1:8" ht="15.75">
      <c r="A11" s="9">
        <v>17</v>
      </c>
      <c r="B11" s="10">
        <v>34.049999999999997</v>
      </c>
      <c r="C11" s="11">
        <f>A11*B11</f>
        <v>578.84999999999991</v>
      </c>
      <c r="D11" s="1"/>
      <c r="E11" s="1"/>
      <c r="F11" s="1"/>
      <c r="G11" s="1"/>
      <c r="H11" s="1"/>
    </row>
    <row r="12" spans="1:8" ht="15.75">
      <c r="A12" s="9"/>
      <c r="B12" s="10"/>
      <c r="C12" s="11"/>
      <c r="D12" s="1"/>
      <c r="E12" s="1"/>
      <c r="F12" s="1"/>
      <c r="G12" s="1"/>
      <c r="H12" s="1"/>
    </row>
    <row r="13" spans="1:8" ht="15.75">
      <c r="A13" s="9"/>
      <c r="B13" s="10" t="s">
        <v>18</v>
      </c>
      <c r="C13" s="11"/>
      <c r="D13" s="1">
        <v>707.79</v>
      </c>
      <c r="E13" s="1"/>
      <c r="F13" s="1"/>
      <c r="G13" s="1"/>
      <c r="H13" s="1"/>
    </row>
    <row r="14" spans="1:8" ht="15">
      <c r="A14" s="1"/>
      <c r="B14" s="1"/>
      <c r="C14" s="1"/>
      <c r="D14" s="1"/>
      <c r="E14" s="1"/>
      <c r="F14" s="1"/>
      <c r="G14" s="1"/>
      <c r="H14" s="1"/>
    </row>
    <row r="15" spans="1:8" ht="15">
      <c r="A15" s="1"/>
      <c r="B15" s="1"/>
      <c r="C15" s="1"/>
      <c r="D15" s="1"/>
      <c r="E15" s="1"/>
      <c r="F15" s="1"/>
      <c r="G15" s="1"/>
      <c r="H15" s="1"/>
    </row>
    <row r="16" spans="1:8" ht="15">
      <c r="A16" s="1" t="s">
        <v>7</v>
      </c>
      <c r="B16" s="1" t="s">
        <v>10</v>
      </c>
      <c r="C16" s="3">
        <v>574.22</v>
      </c>
      <c r="D16" s="1"/>
      <c r="E16" s="1"/>
      <c r="F16" s="1"/>
      <c r="G16" s="1"/>
      <c r="H16" s="1"/>
    </row>
    <row r="17" spans="1:8" ht="15">
      <c r="A17" s="1" t="s">
        <v>9</v>
      </c>
      <c r="B17" s="1" t="s">
        <v>8</v>
      </c>
      <c r="C17" s="1"/>
      <c r="D17" s="1"/>
      <c r="E17" s="1"/>
      <c r="F17" s="1"/>
      <c r="G17" s="1"/>
      <c r="H17" s="1"/>
    </row>
    <row r="18" spans="1:8" ht="15">
      <c r="A18" s="1"/>
      <c r="B18" s="1" t="s">
        <v>11</v>
      </c>
      <c r="C18" s="1"/>
      <c r="D18" s="1"/>
      <c r="E18" s="1"/>
      <c r="F18" s="1"/>
      <c r="G18" s="1"/>
      <c r="H18" s="1"/>
    </row>
    <row r="19" spans="1:8" ht="15">
      <c r="A19" s="1"/>
      <c r="B19" s="1"/>
      <c r="C19" s="1"/>
      <c r="D19" s="1"/>
      <c r="E19" s="1"/>
      <c r="F19" s="1"/>
      <c r="G19" s="1"/>
      <c r="H19" s="1"/>
    </row>
    <row r="20" spans="1:8" ht="15">
      <c r="A20" s="1" t="s">
        <v>12</v>
      </c>
      <c r="B20" s="13" t="s">
        <v>14</v>
      </c>
      <c r="C20" s="3">
        <v>509.82</v>
      </c>
      <c r="D20" s="1"/>
      <c r="E20" s="1"/>
      <c r="F20" s="1"/>
      <c r="G20" s="1"/>
      <c r="H20" s="1"/>
    </row>
    <row r="21" spans="1:8" ht="15">
      <c r="A21" s="1" t="s">
        <v>17</v>
      </c>
      <c r="B21" s="1" t="s">
        <v>8</v>
      </c>
      <c r="C21" s="1" t="s">
        <v>13</v>
      </c>
      <c r="D21" s="1"/>
      <c r="E21" s="1"/>
      <c r="F21" s="1"/>
      <c r="G21" s="1"/>
      <c r="H21" s="1"/>
    </row>
    <row r="22" spans="1:8" ht="15">
      <c r="A22" s="1" t="s">
        <v>16</v>
      </c>
      <c r="B22" s="1"/>
      <c r="C22" s="1"/>
      <c r="D22" s="1"/>
      <c r="E22" s="1"/>
      <c r="F22" s="1"/>
      <c r="G22" s="1"/>
      <c r="H22" s="1"/>
    </row>
    <row r="23" spans="1:8" ht="15">
      <c r="A23" s="1"/>
      <c r="B23" s="1"/>
      <c r="C23" s="1"/>
      <c r="D23" s="1"/>
      <c r="E23" s="1"/>
      <c r="F23" s="1"/>
      <c r="G23" s="1"/>
      <c r="H23" s="1"/>
    </row>
    <row r="29" spans="1:8">
      <c r="A29" s="12"/>
    </row>
    <row r="30" spans="1:8">
      <c r="A30" s="12"/>
    </row>
    <row r="31" spans="1:8">
      <c r="A31" s="12"/>
    </row>
    <row r="32" spans="1:8">
      <c r="A32" s="12"/>
    </row>
    <row r="33" spans="1:1">
      <c r="A33" s="12"/>
    </row>
    <row r="34" spans="1:1">
      <c r="A34" s="12"/>
    </row>
    <row r="35" spans="1:1">
      <c r="A35" s="12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"/>
  <sheetViews>
    <sheetView workbookViewId="0">
      <selection activeCell="H19" sqref="H19"/>
    </sheetView>
  </sheetViews>
  <sheetFormatPr defaultRowHeight="12.75"/>
  <cols>
    <col min="1" max="1" width="33" customWidth="1"/>
    <col min="2" max="2" width="26.140625" customWidth="1"/>
    <col min="3" max="3" width="12.7109375" customWidth="1"/>
    <col min="4" max="4" width="9.85546875" customWidth="1"/>
    <col min="5" max="5" width="8.85546875" customWidth="1"/>
    <col min="6" max="6" width="9.42578125" customWidth="1"/>
    <col min="8" max="8" width="12.140625" customWidth="1"/>
    <col min="9" max="9" width="11.42578125" customWidth="1"/>
    <col min="10" max="10" width="11.5703125" customWidth="1"/>
  </cols>
  <sheetData>
    <row r="2" spans="1:11" s="18" customFormat="1" ht="14.25"/>
    <row r="3" spans="1:11" s="18" customFormat="1" ht="15">
      <c r="E3" s="23" t="s">
        <v>28</v>
      </c>
      <c r="F3" s="27" t="s">
        <v>31</v>
      </c>
      <c r="G3" s="27" t="s">
        <v>32</v>
      </c>
      <c r="H3" s="27" t="s">
        <v>33</v>
      </c>
      <c r="I3" s="27" t="s">
        <v>34</v>
      </c>
      <c r="J3" s="30" t="s">
        <v>35</v>
      </c>
      <c r="K3" s="25" t="s">
        <v>36</v>
      </c>
    </row>
    <row r="4" spans="1:11" s="18" customFormat="1" ht="15">
      <c r="D4" s="22" t="s">
        <v>27</v>
      </c>
      <c r="E4" s="24"/>
      <c r="F4" s="25"/>
      <c r="G4" s="25"/>
      <c r="H4" s="25"/>
      <c r="I4" s="25"/>
      <c r="J4" s="31"/>
      <c r="K4" s="25"/>
    </row>
    <row r="5" spans="1:11" s="18" customFormat="1" ht="15">
      <c r="A5" s="18" t="s">
        <v>22</v>
      </c>
      <c r="B5" s="19" t="s">
        <v>23</v>
      </c>
      <c r="C5" s="19"/>
      <c r="D5" s="20">
        <v>275.54000000000002</v>
      </c>
      <c r="E5" s="23" t="s">
        <v>29</v>
      </c>
      <c r="F5" s="28">
        <f>-(G5+H5+I5)</f>
        <v>-206.65500000000003</v>
      </c>
      <c r="G5" s="28">
        <f>$D$5/4</f>
        <v>68.885000000000005</v>
      </c>
      <c r="H5" s="28">
        <f t="shared" ref="H5:I5" si="0">$D$5/4</f>
        <v>68.885000000000005</v>
      </c>
      <c r="I5" s="28">
        <f t="shared" si="0"/>
        <v>68.885000000000005</v>
      </c>
      <c r="J5" s="31"/>
      <c r="K5" s="25"/>
    </row>
    <row r="6" spans="1:11" s="18" customFormat="1" ht="15">
      <c r="A6" s="18" t="s">
        <v>25</v>
      </c>
      <c r="B6" s="18" t="s">
        <v>24</v>
      </c>
      <c r="D6" s="21">
        <v>136.61000000000001</v>
      </c>
      <c r="E6" s="23" t="s">
        <v>29</v>
      </c>
      <c r="F6" s="28">
        <f>-(G6+H6+J6)</f>
        <v>-102.45750000000001</v>
      </c>
      <c r="G6" s="28">
        <f>$D$6/4</f>
        <v>34.152500000000003</v>
      </c>
      <c r="H6" s="28">
        <f>$D$6/4</f>
        <v>34.152500000000003</v>
      </c>
      <c r="I6" s="25"/>
      <c r="J6" s="32">
        <f>$D$6/4</f>
        <v>34.152500000000003</v>
      </c>
      <c r="K6" s="25"/>
    </row>
    <row r="7" spans="1:11" s="18" customFormat="1" ht="15">
      <c r="A7" s="34" t="s">
        <v>37</v>
      </c>
      <c r="B7" s="34" t="s">
        <v>26</v>
      </c>
      <c r="C7" s="35">
        <v>503.98</v>
      </c>
      <c r="D7" s="40">
        <f>C7/0.65</f>
        <v>775.35384615384612</v>
      </c>
      <c r="E7" s="36" t="s">
        <v>30</v>
      </c>
      <c r="F7" s="37">
        <f>$D$7/8*2</f>
        <v>193.83846153846153</v>
      </c>
      <c r="G7" s="38">
        <f>-(F7+H7+I7+J7)</f>
        <v>-581.51538461538462</v>
      </c>
      <c r="H7" s="37">
        <f>D$7/8*2</f>
        <v>193.83846153846153</v>
      </c>
      <c r="I7" s="37">
        <f>D7/8</f>
        <v>96.919230769230765</v>
      </c>
      <c r="J7" s="39">
        <f>D7/8</f>
        <v>96.919230769230765</v>
      </c>
      <c r="K7" s="25"/>
    </row>
    <row r="8" spans="1:11" s="18" customFormat="1" ht="14.25">
      <c r="F8" s="26">
        <f>SUM(F5:F7)</f>
        <v>-115.27403846153854</v>
      </c>
      <c r="G8" s="26">
        <f>SUM(G5:G7)</f>
        <v>-478.4778846153846</v>
      </c>
      <c r="H8" s="26">
        <f>SUM(H5:H7)</f>
        <v>296.87596153846152</v>
      </c>
      <c r="I8" s="29">
        <f>SUM(I5:I7)</f>
        <v>165.80423076923077</v>
      </c>
      <c r="J8" s="33">
        <f>SUM(J5:J7)</f>
        <v>131.07173076923078</v>
      </c>
      <c r="K8" s="26">
        <f>SUM(F8:J8)</f>
        <v>0</v>
      </c>
    </row>
    <row r="10" spans="1:11" ht="14.25">
      <c r="E10" s="42" t="s">
        <v>39</v>
      </c>
      <c r="F10" s="41">
        <f>F8+G8</f>
        <v>-593.75192307692316</v>
      </c>
      <c r="H10" s="41">
        <f>H8+I8+J8</f>
        <v>593.75192307692305</v>
      </c>
      <c r="I10" s="42" t="s">
        <v>39</v>
      </c>
    </row>
    <row r="11" spans="1:11" ht="14.25">
      <c r="E11" s="42" t="s">
        <v>38</v>
      </c>
      <c r="I11" s="15" t="s">
        <v>40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tabSelected="1" topLeftCell="B1" workbookViewId="0">
      <selection activeCell="G18" sqref="G18"/>
    </sheetView>
  </sheetViews>
  <sheetFormatPr defaultRowHeight="12.75"/>
  <cols>
    <col min="1" max="1" width="33" customWidth="1"/>
    <col min="2" max="2" width="28.28515625" customWidth="1"/>
    <col min="3" max="4" width="12.7109375" customWidth="1"/>
    <col min="5" max="5" width="9.85546875" customWidth="1"/>
    <col min="6" max="6" width="8.85546875" customWidth="1"/>
    <col min="7" max="7" width="9.42578125" customWidth="1"/>
    <col min="9" max="9" width="12.140625" customWidth="1"/>
    <col min="10" max="10" width="11.42578125" customWidth="1"/>
    <col min="11" max="11" width="11.5703125" customWidth="1"/>
  </cols>
  <sheetData>
    <row r="2" spans="1:12" s="18" customFormat="1" ht="14.25"/>
    <row r="3" spans="1:12" s="18" customFormat="1" ht="15">
      <c r="F3" s="23" t="s">
        <v>28</v>
      </c>
      <c r="G3" s="27" t="s">
        <v>31</v>
      </c>
      <c r="H3" s="27" t="s">
        <v>32</v>
      </c>
      <c r="I3" s="27" t="s">
        <v>33</v>
      </c>
      <c r="J3" s="27" t="s">
        <v>34</v>
      </c>
      <c r="K3" s="30" t="s">
        <v>35</v>
      </c>
      <c r="L3" s="25" t="s">
        <v>36</v>
      </c>
    </row>
    <row r="4" spans="1:12" s="18" customFormat="1" ht="15">
      <c r="E4" s="22" t="s">
        <v>27</v>
      </c>
      <c r="F4" s="24"/>
      <c r="G4" s="25"/>
      <c r="H4" s="25"/>
      <c r="I4" s="25"/>
      <c r="J4" s="25"/>
      <c r="K4" s="31"/>
      <c r="L4" s="25"/>
    </row>
    <row r="5" spans="1:12" s="18" customFormat="1" ht="15">
      <c r="A5" s="18" t="s">
        <v>41</v>
      </c>
      <c r="B5" s="19" t="s">
        <v>23</v>
      </c>
      <c r="C5" s="43">
        <v>436.88</v>
      </c>
      <c r="D5" s="44">
        <v>0.64</v>
      </c>
      <c r="E5" s="20">
        <f>C5/D5</f>
        <v>682.625</v>
      </c>
      <c r="F5" s="23" t="s">
        <v>42</v>
      </c>
      <c r="G5" s="28">
        <f>$E$5/4</f>
        <v>170.65625</v>
      </c>
      <c r="H5" s="28">
        <f>$E$5/4</f>
        <v>170.65625</v>
      </c>
      <c r="I5" s="28">
        <f t="shared" ref="I5" si="0">$E$5/4</f>
        <v>170.65625</v>
      </c>
      <c r="J5" s="28">
        <f>-(G5+H5+I5)</f>
        <v>-511.96875</v>
      </c>
      <c r="K5" s="31"/>
      <c r="L5" s="25"/>
    </row>
    <row r="6" spans="1:12" s="18" customFormat="1" ht="15">
      <c r="A6" s="18" t="s">
        <v>25</v>
      </c>
      <c r="B6" s="18" t="s">
        <v>43</v>
      </c>
      <c r="C6" s="43">
        <v>15</v>
      </c>
      <c r="D6" s="45">
        <f>D5</f>
        <v>0.64</v>
      </c>
      <c r="E6" s="20">
        <f>C6/D6</f>
        <v>23.4375</v>
      </c>
      <c r="F6" s="23" t="s">
        <v>30</v>
      </c>
      <c r="G6" s="28">
        <f>-(H6+I6+K6)</f>
        <v>-17.578125</v>
      </c>
      <c r="H6" s="28">
        <f>$E$6/4</f>
        <v>5.859375</v>
      </c>
      <c r="I6" s="28">
        <f>$E$6/4</f>
        <v>5.859375</v>
      </c>
      <c r="J6" s="25"/>
      <c r="K6" s="32">
        <f>$E$6/4</f>
        <v>5.859375</v>
      </c>
      <c r="L6" s="25"/>
    </row>
    <row r="7" spans="1:12" s="18" customFormat="1" ht="15">
      <c r="A7" s="34" t="s">
        <v>37</v>
      </c>
      <c r="B7" s="34" t="s">
        <v>44</v>
      </c>
      <c r="C7" s="35"/>
      <c r="D7" s="35"/>
      <c r="E7" s="46">
        <v>70</v>
      </c>
      <c r="F7" s="36" t="s">
        <v>29</v>
      </c>
      <c r="G7" s="47">
        <f>-(H7+I7+J7+K7)</f>
        <v>-50</v>
      </c>
      <c r="H7" s="37">
        <f>$E$7/7*2</f>
        <v>20</v>
      </c>
      <c r="I7" s="37">
        <f>E$7/7*2</f>
        <v>20</v>
      </c>
      <c r="J7" s="37">
        <f>E7/7</f>
        <v>10</v>
      </c>
      <c r="K7" s="39"/>
      <c r="L7" s="25"/>
    </row>
    <row r="8" spans="1:12" s="18" customFormat="1" ht="14.25">
      <c r="E8" s="21">
        <f>SUM(E5:E7)</f>
        <v>776.0625</v>
      </c>
      <c r="G8" s="26">
        <f>SUM(G5:G7)</f>
        <v>103.078125</v>
      </c>
      <c r="H8" s="26">
        <f>SUM(H5:H7)</f>
        <v>196.515625</v>
      </c>
      <c r="I8" s="26">
        <f>SUM(I5:I7)</f>
        <v>196.515625</v>
      </c>
      <c r="J8" s="29">
        <f>SUM(J5:J7)</f>
        <v>-501.96875</v>
      </c>
      <c r="K8" s="33">
        <f>SUM(K5:K7)</f>
        <v>5.859375</v>
      </c>
      <c r="L8" s="26">
        <f>SUM(G8:K8)</f>
        <v>0</v>
      </c>
    </row>
    <row r="10" spans="1:12" ht="14.25">
      <c r="F10" s="42" t="s">
        <v>39</v>
      </c>
      <c r="G10" s="41">
        <f>G8+H8</f>
        <v>299.59375</v>
      </c>
      <c r="I10" s="41">
        <f>I8+J8+K8</f>
        <v>-299.59375</v>
      </c>
      <c r="J10" s="42" t="s">
        <v>39</v>
      </c>
    </row>
    <row r="11" spans="1:12" ht="14.25">
      <c r="F11" s="42" t="s">
        <v>38</v>
      </c>
      <c r="J11" s="15" t="s">
        <v>40</v>
      </c>
    </row>
    <row r="14" spans="1:12">
      <c r="F14" t="s">
        <v>45</v>
      </c>
    </row>
    <row r="15" spans="1:12">
      <c r="F15" s="41">
        <f>E8</f>
        <v>776.0625</v>
      </c>
    </row>
    <row r="17" spans="7:7">
      <c r="G17" s="41">
        <f>G8+H8+I8+K6</f>
        <v>501.96875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Car rentals</vt:lpstr>
      <vt:lpstr>Costs reconciliation</vt:lpstr>
      <vt:lpstr>Costs reconciliation-2nd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Johnston</dc:creator>
  <cp:lastModifiedBy>Phil</cp:lastModifiedBy>
  <dcterms:created xsi:type="dcterms:W3CDTF">2013-07-31T22:12:29Z</dcterms:created>
  <dcterms:modified xsi:type="dcterms:W3CDTF">2013-09-10T07:54:23Z</dcterms:modified>
</cp:coreProperties>
</file>